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drawings/drawing3.xml" ContentType="application/vnd.openxmlformats-officedocument.drawing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/>
  <bookViews>
    <workbookView xWindow="0" yWindow="0" windowWidth="20496" windowHeight="7020" tabRatio="780"/>
  </bookViews>
  <sheets>
    <sheet name="Menu Principale" sheetId="9" r:id="rId1"/>
    <sheet name="           RDRL                " sheetId="1" r:id="rId2"/>
    <sheet name="Lavoratore - Worker" sheetId="6" r:id="rId3"/>
    <sheet name="Tabelle" sheetId="2" state="hidden" r:id="rId4"/>
    <sheet name="Trasferimento" sheetId="4" state="hidden" r:id="rId5"/>
  </sheets>
  <definedNames>
    <definedName name="Attivita">Tabelle!$K$122:$K$125</definedName>
    <definedName name="Modalita">Tabelle!$L$122:$L$124</definedName>
    <definedName name="Qualifica">Tabelle!$A$3:$A$12</definedName>
    <definedName name="Strutt1">Tabelle!$E$20:$E$31</definedName>
    <definedName name="Strutt2">Tabelle!$F$20:$F$31</definedName>
    <definedName name="Strutt3">Tabelle!$G$20:$G$31</definedName>
    <definedName name="Strutture">Tabelle!$A$19:$A$31</definedName>
  </definedNames>
  <calcPr calcId="181029" concurrentCalc="0"/>
</workbook>
</file>

<file path=xl/calcChain.xml><?xml version="1.0" encoding="utf-8"?>
<calcChain xmlns="http://schemas.openxmlformats.org/spreadsheetml/2006/main">
  <c r="E20" i="2" l="1"/>
  <c r="AC33" i="2"/>
  <c r="AB33" i="2"/>
  <c r="AA33" i="2"/>
  <c r="Z33" i="2"/>
  <c r="Y33" i="2"/>
  <c r="A90" i="4"/>
  <c r="Z4" i="4"/>
  <c r="Y4" i="4"/>
  <c r="B15" i="2"/>
  <c r="B14" i="2"/>
  <c r="A80" i="2"/>
  <c r="I11" i="1"/>
  <c r="S4" i="4"/>
  <c r="AE20" i="2"/>
  <c r="AJ23" i="2"/>
  <c r="AK23" i="2"/>
  <c r="AJ24" i="2"/>
  <c r="AK25" i="2"/>
  <c r="AJ27" i="2"/>
  <c r="AJ28" i="2"/>
  <c r="AJ29" i="2"/>
  <c r="AK29" i="2"/>
  <c r="AI30" i="2"/>
  <c r="AK30" i="2"/>
  <c r="AJ31" i="2"/>
  <c r="AK20" i="2"/>
  <c r="AF21" i="2"/>
  <c r="AG21" i="2"/>
  <c r="AF22" i="2"/>
  <c r="AG22" i="2"/>
  <c r="AF23" i="2"/>
  <c r="AG23" i="2"/>
  <c r="AF24" i="2"/>
  <c r="AG24" i="2"/>
  <c r="AF25" i="2"/>
  <c r="AG25" i="2"/>
  <c r="AF26" i="2"/>
  <c r="AG26" i="2"/>
  <c r="AK26" i="2"/>
  <c r="AF27" i="2"/>
  <c r="AG27" i="2"/>
  <c r="AF28" i="2"/>
  <c r="AG28" i="2"/>
  <c r="AF29" i="2"/>
  <c r="AG29" i="2"/>
  <c r="AF30" i="2"/>
  <c r="AG30" i="2"/>
  <c r="AF31" i="2"/>
  <c r="AG31" i="2"/>
  <c r="AK31" i="2"/>
  <c r="AG20" i="2"/>
  <c r="AF20" i="2"/>
  <c r="AE21" i="2"/>
  <c r="AE22" i="2"/>
  <c r="AE23" i="2"/>
  <c r="AE24" i="2"/>
  <c r="AE25" i="2"/>
  <c r="AE26" i="2"/>
  <c r="AE27" i="2"/>
  <c r="AE28" i="2"/>
  <c r="AE29" i="2"/>
  <c r="AE30" i="2"/>
  <c r="AE31" i="2"/>
  <c r="F21" i="2"/>
  <c r="B20" i="4"/>
  <c r="G21" i="2"/>
  <c r="C20" i="4"/>
  <c r="F22" i="2"/>
  <c r="B21" i="4"/>
  <c r="G22" i="2"/>
  <c r="C21" i="4"/>
  <c r="F23" i="2"/>
  <c r="B22" i="4"/>
  <c r="G23" i="2"/>
  <c r="C22" i="4"/>
  <c r="F24" i="2"/>
  <c r="B23" i="4"/>
  <c r="G24" i="2"/>
  <c r="C23" i="4"/>
  <c r="F25" i="2"/>
  <c r="B24" i="4"/>
  <c r="G25" i="2"/>
  <c r="C24" i="4"/>
  <c r="F26" i="2"/>
  <c r="B25" i="4"/>
  <c r="G26" i="2"/>
  <c r="C25" i="4"/>
  <c r="F27" i="2"/>
  <c r="B26" i="4"/>
  <c r="G27" i="2"/>
  <c r="C26" i="4"/>
  <c r="F28" i="2"/>
  <c r="B27" i="4"/>
  <c r="G28" i="2"/>
  <c r="C27" i="4"/>
  <c r="F29" i="2"/>
  <c r="B28" i="4"/>
  <c r="G29" i="2"/>
  <c r="C28" i="4"/>
  <c r="F30" i="2"/>
  <c r="B29" i="4"/>
  <c r="G30" i="2"/>
  <c r="C29" i="4"/>
  <c r="G20" i="2"/>
  <c r="C19" i="4"/>
  <c r="F20" i="2"/>
  <c r="B19" i="4"/>
  <c r="E21" i="2"/>
  <c r="A20" i="4"/>
  <c r="E22" i="2"/>
  <c r="A21" i="4"/>
  <c r="E23" i="2"/>
  <c r="A22" i="4"/>
  <c r="E24" i="2"/>
  <c r="A23" i="4"/>
  <c r="E25" i="2"/>
  <c r="A24" i="4"/>
  <c r="E26" i="2"/>
  <c r="A25" i="4"/>
  <c r="E27" i="2"/>
  <c r="A26" i="4"/>
  <c r="E28" i="2"/>
  <c r="A27" i="4"/>
  <c r="E29" i="2"/>
  <c r="A28" i="4"/>
  <c r="E30" i="2"/>
  <c r="A29" i="4"/>
  <c r="E31" i="2"/>
  <c r="A30" i="4"/>
  <c r="A19" i="4"/>
  <c r="G123" i="2"/>
  <c r="H123" i="2"/>
  <c r="C85" i="4"/>
  <c r="I125" i="2"/>
  <c r="D87" i="4"/>
  <c r="I124" i="2"/>
  <c r="D86" i="4"/>
  <c r="I123" i="2"/>
  <c r="D85" i="4"/>
  <c r="G125" i="2"/>
  <c r="H125" i="2"/>
  <c r="C87" i="4"/>
  <c r="G124" i="2"/>
  <c r="F124" i="2"/>
  <c r="A86" i="4"/>
  <c r="I122" i="2"/>
  <c r="D84" i="4"/>
  <c r="G122" i="2"/>
  <c r="F122" i="2"/>
  <c r="A84" i="4"/>
  <c r="B4" i="4"/>
  <c r="E117" i="2"/>
  <c r="B5" i="4"/>
  <c r="C127" i="2"/>
  <c r="B80" i="4"/>
  <c r="C126" i="2"/>
  <c r="B79" i="4"/>
  <c r="C125" i="2"/>
  <c r="B78" i="4"/>
  <c r="C124" i="2"/>
  <c r="B77" i="4"/>
  <c r="C123" i="2"/>
  <c r="B76" i="4"/>
  <c r="C122" i="2"/>
  <c r="B75" i="4"/>
  <c r="B87" i="4"/>
  <c r="B86" i="4"/>
  <c r="B84" i="4"/>
  <c r="B85" i="4"/>
  <c r="H122" i="2"/>
  <c r="C84" i="4"/>
  <c r="F125" i="2"/>
  <c r="A87" i="4"/>
  <c r="F123" i="2"/>
  <c r="A85" i="4"/>
  <c r="H124" i="2"/>
  <c r="C86" i="4"/>
  <c r="C75" i="4"/>
  <c r="C76" i="4"/>
  <c r="C77" i="4"/>
  <c r="A76" i="4"/>
  <c r="A77" i="4"/>
  <c r="A75" i="4"/>
  <c r="A79" i="2"/>
  <c r="C3" i="2"/>
  <c r="I12" i="1"/>
  <c r="D117" i="2"/>
  <c r="A117" i="2"/>
  <c r="H9" i="1"/>
  <c r="B127" i="2"/>
  <c r="A80" i="4"/>
  <c r="B126" i="2"/>
  <c r="A79" i="4"/>
  <c r="B125" i="2"/>
  <c r="A78" i="4"/>
  <c r="A104" i="2"/>
  <c r="G7" i="2"/>
  <c r="A81" i="2"/>
  <c r="Z117" i="2"/>
  <c r="Z5" i="4"/>
  <c r="Y117" i="2"/>
  <c r="Y5" i="4"/>
  <c r="C117" i="2"/>
  <c r="B117" i="2"/>
  <c r="G5" i="2"/>
  <c r="C14" i="1"/>
  <c r="C4" i="4"/>
  <c r="D4" i="4"/>
  <c r="E4" i="4"/>
  <c r="F4" i="4"/>
  <c r="G4" i="4"/>
  <c r="H4" i="4"/>
  <c r="I4" i="4"/>
  <c r="J4" i="4"/>
  <c r="K4" i="4"/>
  <c r="L4" i="4"/>
  <c r="M4" i="4"/>
  <c r="N4" i="4"/>
  <c r="A72" i="4"/>
  <c r="A62" i="4"/>
  <c r="C62" i="4"/>
  <c r="A63" i="4"/>
  <c r="C63" i="4"/>
  <c r="A64" i="4"/>
  <c r="C64" i="4"/>
  <c r="A65" i="4"/>
  <c r="C65" i="4"/>
  <c r="A66" i="4"/>
  <c r="C66" i="4"/>
  <c r="A67" i="4"/>
  <c r="C67" i="4"/>
  <c r="A68" i="4"/>
  <c r="A61" i="4"/>
  <c r="C61" i="4"/>
  <c r="A55" i="4"/>
  <c r="C55" i="4"/>
  <c r="A56" i="4"/>
  <c r="C56" i="4"/>
  <c r="A57" i="4"/>
  <c r="C57" i="4"/>
  <c r="A58" i="4"/>
  <c r="A54" i="4"/>
  <c r="C54" i="4"/>
  <c r="A50" i="4"/>
  <c r="C50" i="4"/>
  <c r="A51" i="4"/>
  <c r="C51" i="4"/>
  <c r="A52" i="4"/>
  <c r="A49" i="4"/>
  <c r="C49" i="4"/>
  <c r="A36" i="4"/>
  <c r="C36" i="4"/>
  <c r="A37" i="4"/>
  <c r="C37" i="4"/>
  <c r="A38" i="4"/>
  <c r="C38" i="4"/>
  <c r="A39" i="4"/>
  <c r="C39" i="4"/>
  <c r="A40" i="4"/>
  <c r="C40" i="4"/>
  <c r="A41" i="4"/>
  <c r="C41" i="4"/>
  <c r="A42" i="4"/>
  <c r="C42" i="4"/>
  <c r="A43" i="4"/>
  <c r="C43" i="4"/>
  <c r="A44" i="4"/>
  <c r="C44" i="4"/>
  <c r="A45" i="4"/>
  <c r="C45" i="4"/>
  <c r="A46" i="4"/>
  <c r="C46" i="4"/>
  <c r="A35" i="4"/>
  <c r="C35" i="4"/>
  <c r="A33" i="4"/>
  <c r="C33" i="4"/>
  <c r="A32" i="4"/>
  <c r="C32" i="4"/>
  <c r="A3" i="4"/>
  <c r="X4" i="4"/>
  <c r="W4" i="4"/>
  <c r="V4" i="4"/>
  <c r="U4" i="4"/>
  <c r="T4" i="4"/>
  <c r="R4" i="4"/>
  <c r="A4" i="4"/>
  <c r="Q4" i="4"/>
  <c r="P4" i="4"/>
  <c r="O4" i="4"/>
  <c r="O5" i="4"/>
  <c r="M117" i="2"/>
  <c r="C5" i="4"/>
  <c r="A5" i="4"/>
  <c r="T117" i="2"/>
  <c r="J5" i="4"/>
  <c r="S117" i="2"/>
  <c r="I5" i="4"/>
  <c r="R117" i="2"/>
  <c r="H5" i="4"/>
  <c r="Q117" i="2"/>
  <c r="G5" i="4"/>
  <c r="X117" i="2"/>
  <c r="N5" i="4"/>
  <c r="P117" i="2"/>
  <c r="F5" i="4"/>
  <c r="W117" i="2"/>
  <c r="M5" i="4"/>
  <c r="O117" i="2"/>
  <c r="E5" i="4"/>
  <c r="V117" i="2"/>
  <c r="L5" i="4"/>
  <c r="N117" i="2"/>
  <c r="D5" i="4"/>
  <c r="U117" i="2"/>
  <c r="K5" i="4"/>
  <c r="P5" i="4"/>
  <c r="A36" i="2"/>
  <c r="C18" i="4"/>
  <c r="A35" i="2"/>
  <c r="B18" i="4"/>
  <c r="A34" i="2"/>
  <c r="A18" i="4"/>
  <c r="I117" i="2"/>
  <c r="U5" i="4"/>
  <c r="C94" i="2"/>
  <c r="B68" i="4"/>
  <c r="C68" i="4"/>
  <c r="D73" i="2"/>
  <c r="B58" i="4"/>
  <c r="C58" i="4"/>
  <c r="D67" i="2"/>
  <c r="B52" i="4"/>
  <c r="C52" i="4"/>
  <c r="G69" i="2"/>
  <c r="C22" i="2"/>
  <c r="D18" i="4"/>
  <c r="A38" i="2"/>
  <c r="G117" i="2"/>
  <c r="S5" i="4"/>
  <c r="G50" i="2"/>
  <c r="G51" i="2"/>
  <c r="G52" i="2"/>
  <c r="G53" i="2"/>
  <c r="G54" i="2"/>
  <c r="G55" i="2"/>
  <c r="G56" i="2"/>
  <c r="G57" i="2"/>
  <c r="G58" i="2"/>
  <c r="G59" i="2"/>
  <c r="G60" i="2"/>
  <c r="G61" i="2"/>
  <c r="G64" i="2"/>
  <c r="G65" i="2"/>
  <c r="G66" i="2"/>
  <c r="AO20" i="2"/>
  <c r="AJ20" i="2"/>
  <c r="AP20" i="2"/>
  <c r="AO21" i="2"/>
  <c r="AJ21" i="2"/>
  <c r="AP21" i="2"/>
  <c r="AK21" i="2"/>
  <c r="AO22" i="2"/>
  <c r="AP22" i="2"/>
  <c r="AO23" i="2"/>
  <c r="AP23" i="2"/>
  <c r="AO24" i="2"/>
  <c r="AP24" i="2"/>
  <c r="AK24" i="2"/>
  <c r="AO25" i="2"/>
  <c r="AJ25" i="2"/>
  <c r="AP25" i="2"/>
  <c r="AO26" i="2"/>
  <c r="AP26" i="2"/>
  <c r="AO27" i="2"/>
  <c r="AP27" i="2"/>
  <c r="AK27" i="2"/>
  <c r="AO28" i="2"/>
  <c r="AP28" i="2"/>
  <c r="AK28" i="2"/>
  <c r="AO29" i="2"/>
  <c r="AP29" i="2"/>
  <c r="AO30" i="2"/>
  <c r="AP30" i="2"/>
  <c r="AO31" i="2"/>
  <c r="AP31" i="2"/>
  <c r="AN21" i="2"/>
  <c r="AN22" i="2"/>
  <c r="AN23" i="2"/>
  <c r="AI23" i="2"/>
  <c r="AN24" i="2"/>
  <c r="AN25" i="2"/>
  <c r="AN26" i="2"/>
  <c r="AN27" i="2"/>
  <c r="AN28" i="2"/>
  <c r="AN29" i="2"/>
  <c r="AN30" i="2"/>
  <c r="AN31" i="2"/>
  <c r="AI31" i="2"/>
  <c r="AN20" i="2"/>
  <c r="AI20" i="2"/>
  <c r="T32" i="2"/>
  <c r="U32" i="2"/>
  <c r="S32" i="2"/>
  <c r="AQ30" i="2"/>
  <c r="AR30" i="2"/>
  <c r="AQ31" i="2"/>
  <c r="AR31" i="2"/>
  <c r="AS31" i="2"/>
  <c r="AS30" i="2"/>
  <c r="B132" i="2"/>
  <c r="A17" i="4"/>
  <c r="AR26" i="2"/>
  <c r="AR23" i="2"/>
  <c r="AR25" i="2"/>
  <c r="AR27" i="2"/>
  <c r="A73" i="4"/>
  <c r="AQ27" i="2"/>
  <c r="AQ24" i="2"/>
  <c r="AR24" i="2"/>
  <c r="AQ26" i="2"/>
  <c r="AQ25" i="2"/>
  <c r="AQ23" i="2"/>
  <c r="AJ22" i="2"/>
  <c r="AI24" i="2"/>
  <c r="AI21" i="2"/>
  <c r="AI26" i="2"/>
  <c r="AI28" i="2"/>
  <c r="AI22" i="2"/>
  <c r="AI27" i="2"/>
  <c r="AK22" i="2"/>
  <c r="AJ30" i="2"/>
  <c r="AJ26" i="2"/>
  <c r="AI29" i="2"/>
  <c r="AI25" i="2"/>
  <c r="J117" i="2"/>
  <c r="V5" i="4"/>
  <c r="G70" i="2"/>
  <c r="G71" i="2"/>
  <c r="G72" i="2"/>
  <c r="G73" i="2"/>
  <c r="A15" i="6"/>
  <c r="AJ19" i="2"/>
  <c r="AI19" i="2"/>
  <c r="AK19" i="2"/>
  <c r="AS26" i="2"/>
  <c r="AS27" i="2"/>
  <c r="AS23" i="2"/>
  <c r="AS25" i="2"/>
  <c r="AS24" i="2"/>
  <c r="G31" i="2"/>
  <c r="C30" i="4"/>
  <c r="F31" i="2"/>
  <c r="B30" i="4"/>
  <c r="F38" i="2"/>
  <c r="G74" i="2"/>
  <c r="C11" i="2"/>
  <c r="F117" i="2"/>
  <c r="R5" i="4"/>
  <c r="A39" i="1"/>
  <c r="A40" i="1"/>
  <c r="H117" i="2"/>
  <c r="T5" i="4"/>
  <c r="L117" i="2"/>
  <c r="X5" i="4"/>
  <c r="G67" i="2"/>
  <c r="E15" i="1"/>
  <c r="K117" i="2"/>
  <c r="W5" i="4"/>
  <c r="A51" i="1"/>
  <c r="Q5" i="4"/>
</calcChain>
</file>

<file path=xl/sharedStrings.xml><?xml version="1.0" encoding="utf-8"?>
<sst xmlns="http://schemas.openxmlformats.org/spreadsheetml/2006/main" count="403" uniqueCount="325">
  <si>
    <t>comunica</t>
  </si>
  <si>
    <t>che dal giorno</t>
  </si>
  <si>
    <t>il/la sig./sig.ra</t>
  </si>
  <si>
    <t>frequenterà, in qualità di</t>
  </si>
  <si>
    <t>le seguenti strutture/laboratori del DICAM</t>
  </si>
  <si>
    <t>per svolgere, sotto la mia responsabilità, le attività di</t>
  </si>
  <si>
    <t>DICAM</t>
  </si>
  <si>
    <t>CHIMICA, AMBIENTALE E DEI MATERIALI</t>
  </si>
  <si>
    <t>DIPARTIMENTO DI INGEGNERIA CIVILE,</t>
  </si>
  <si>
    <t>Il sottoscritto RDRL (Responsabile dell'attività) Prof./Ing./Arch./Dott.</t>
  </si>
  <si>
    <t>con il supporto dei seguenti collaboratori</t>
  </si>
  <si>
    <t>DICHIARAZIONE DEL RESPONSABILE DELL'ATTIVITA'</t>
  </si>
  <si>
    <t>Assegnista</t>
  </si>
  <si>
    <t>Dottorando/a</t>
  </si>
  <si>
    <t>Laureato frequentatore</t>
  </si>
  <si>
    <t>Ospite</t>
  </si>
  <si>
    <t>Altro …….</t>
  </si>
  <si>
    <t>Elenco Lab/strutture</t>
  </si>
  <si>
    <t>LISG</t>
  </si>
  <si>
    <t>LIDR</t>
  </si>
  <si>
    <t>LAGIRN</t>
  </si>
  <si>
    <t>LAS</t>
  </si>
  <si>
    <t>LABIC</t>
  </si>
  <si>
    <t>LASTM</t>
  </si>
  <si>
    <t>LAMAC</t>
  </si>
  <si>
    <t>LABIOTEC</t>
  </si>
  <si>
    <t>LARIG</t>
  </si>
  <si>
    <t>LAMC</t>
  </si>
  <si>
    <t>Uffici Terracini 28</t>
  </si>
  <si>
    <t>Altro……..</t>
  </si>
  <si>
    <t>Scelta</t>
  </si>
  <si>
    <t>Scelta 1</t>
  </si>
  <si>
    <t>Scelta 2</t>
  </si>
  <si>
    <t>Scelta 3</t>
  </si>
  <si>
    <t>Badge</t>
  </si>
  <si>
    <t>Allarme</t>
  </si>
  <si>
    <t>Rischi</t>
  </si>
  <si>
    <t>Elettrico</t>
  </si>
  <si>
    <t>VDT</t>
  </si>
  <si>
    <t>MMC</t>
  </si>
  <si>
    <t>Sostanze</t>
  </si>
  <si>
    <t>chimiche</t>
  </si>
  <si>
    <t>cancerogene</t>
  </si>
  <si>
    <t>biologiche</t>
  </si>
  <si>
    <t>altro</t>
  </si>
  <si>
    <t>DISPOSITIVI DI PROTEZIONE INDIVIDUALE</t>
  </si>
  <si>
    <t>sulla necessità di indossare i seguenti Dispositivi di Protezione Individuale (DPI):</t>
  </si>
  <si>
    <t>DPI</t>
  </si>
  <si>
    <t>guanti</t>
  </si>
  <si>
    <t>mascherina</t>
  </si>
  <si>
    <t>occhiali</t>
  </si>
  <si>
    <t>scarpe</t>
  </si>
  <si>
    <t>cuffie</t>
  </si>
  <si>
    <t>camice</t>
  </si>
  <si>
    <t>nessun DPI</t>
  </si>
  <si>
    <t>Specificare altro</t>
  </si>
  <si>
    <t>e-mail</t>
  </si>
  <si>
    <t>Specificare se altro</t>
  </si>
  <si>
    <t>ROA-C</t>
  </si>
  <si>
    <t>CEM</t>
  </si>
  <si>
    <t>ROA-nC</t>
  </si>
  <si>
    <t>Specify which used to uniquely identify people in your home country</t>
  </si>
  <si>
    <t>Qualifica</t>
  </si>
  <si>
    <t>Borsista</t>
  </si>
  <si>
    <t>Contrattista</t>
  </si>
  <si>
    <t>Descrizione</t>
  </si>
  <si>
    <t>etich1-&gt;</t>
  </si>
  <si>
    <t>etich2-&gt;</t>
  </si>
  <si>
    <t>etich3-&gt;</t>
  </si>
  <si>
    <t>etich4-&gt;</t>
  </si>
  <si>
    <t>Uffici Risorgimento 2</t>
  </si>
  <si>
    <t>3-021 Analisi Chimica</t>
  </si>
  <si>
    <t>3-024 Biochimica</t>
  </si>
  <si>
    <t>3-023 Fermentazione</t>
  </si>
  <si>
    <t>3-022 Microbiologia</t>
  </si>
  <si>
    <t>3-026 Chim. Estrazione</t>
  </si>
  <si>
    <t>3-011 Chim. Polimeri</t>
  </si>
  <si>
    <t>3-017 Chimica</t>
  </si>
  <si>
    <t>3-020 Strumentazione</t>
  </si>
  <si>
    <t>3-016 Chimica</t>
  </si>
  <si>
    <t>3-012 Chim. Polimeri</t>
  </si>
  <si>
    <t>3-013 Lab. Strumenti</t>
  </si>
  <si>
    <t>3-015 Chim. Polimeri</t>
  </si>
  <si>
    <t>1-012 Lab. Tecnologico</t>
  </si>
  <si>
    <t>1-021 Lab. Str. Reologia</t>
  </si>
  <si>
    <t>1-022 Lab. Elettrico</t>
  </si>
  <si>
    <t>1-001 Lab. Prove Mecc.</t>
  </si>
  <si>
    <t>1-004 Raggi X</t>
  </si>
  <si>
    <t>1-023 Lab. Polveri</t>
  </si>
  <si>
    <t>1-002 Lab. Tecn. Mat. Costr.</t>
  </si>
  <si>
    <t>1-003 Lab. SEM e SOM</t>
  </si>
  <si>
    <t>1-024 Lab. Materiali</t>
  </si>
  <si>
    <t>1-026 Lab. Chim. Applicata</t>
  </si>
  <si>
    <t>1-027 Lab. Cls Fresco</t>
  </si>
  <si>
    <t>1-029 Lab. Forni</t>
  </si>
  <si>
    <t>1-019 Lab. Microporosità</t>
  </si>
  <si>
    <t>1-035 Lab Membrane</t>
  </si>
  <si>
    <t>1-050 Lab. Chim-Fisico 1</t>
  </si>
  <si>
    <t>1-036 Lab. Chim-Fisico 2</t>
  </si>
  <si>
    <t xml:space="preserve"> </t>
  </si>
  <si>
    <t>Nessuna ulteriore opzione</t>
  </si>
  <si>
    <t xml:space="preserve">                   indicare ore approssimative sett/mens/annuali</t>
  </si>
  <si>
    <t>Altri Lab</t>
  </si>
  <si>
    <t>&lt; Altro</t>
  </si>
  <si>
    <t>&lt; Scelta 1</t>
  </si>
  <si>
    <t>&lt; Scelta 2</t>
  </si>
  <si>
    <t>&lt; Scelta 3</t>
  </si>
  <si>
    <t>&lt; Scelte concatenate</t>
  </si>
  <si>
    <t>&gt;5 ore</t>
  </si>
  <si>
    <t>4-5 ore</t>
  </si>
  <si>
    <t>1-3 ore</t>
  </si>
  <si>
    <t>occasionale</t>
  </si>
  <si>
    <t>&lt;1 ora</t>
  </si>
  <si>
    <t>Sezione DPI: Comunicazione</t>
  </si>
  <si>
    <t>M</t>
  </si>
  <si>
    <t>F</t>
  </si>
  <si>
    <t>Anagrafica</t>
  </si>
  <si>
    <t>Record di trasferimento</t>
  </si>
  <si>
    <t>roberto.carli@unibo.it</t>
  </si>
  <si>
    <t>Dati</t>
  </si>
  <si>
    <t>Dichiarazioni</t>
  </si>
  <si>
    <t>Tabelle</t>
  </si>
  <si>
    <t>x</t>
  </si>
  <si>
    <t>Trasferimento</t>
  </si>
  <si>
    <t>Si rammenta che l'invio con posta elettronica del documento conferma la compilazione a cura dell'RDRL</t>
  </si>
  <si>
    <t>Indicazioni per salvataggio dati</t>
  </si>
  <si>
    <t>Nome_RDRL</t>
  </si>
  <si>
    <t>dal</t>
  </si>
  <si>
    <t>al</t>
  </si>
  <si>
    <t>Nome_Ospite</t>
  </si>
  <si>
    <t>Ruolo</t>
  </si>
  <si>
    <t>Struttura</t>
  </si>
  <si>
    <t>LIDR (341_068/officina)</t>
  </si>
  <si>
    <t>LISG (341_032/033/036/96/97/129/130/066/067/059)</t>
  </si>
  <si>
    <t>LAS (341_074/075)</t>
  </si>
  <si>
    <t>LARIG (331)</t>
  </si>
  <si>
    <t>LAMC (331)</t>
  </si>
  <si>
    <t>Record di servizio per le strutture PAL</t>
  </si>
  <si>
    <t>Strutture</t>
  </si>
  <si>
    <t>Attività</t>
  </si>
  <si>
    <t>Rumore</t>
  </si>
  <si>
    <t>Vibrazioni</t>
  </si>
  <si>
    <t>Chimico</t>
  </si>
  <si>
    <t>Meccanico</t>
  </si>
  <si>
    <t>Atmosfere esplosive</t>
  </si>
  <si>
    <t>Attività in esterno</t>
  </si>
  <si>
    <t>&lt;rischi</t>
  </si>
  <si>
    <t>&lt;sost</t>
  </si>
  <si>
    <t>&lt;esp</t>
  </si>
  <si>
    <t>Sost</t>
  </si>
  <si>
    <t>Esp</t>
  </si>
  <si>
    <t>Osp_nato_a</t>
  </si>
  <si>
    <t>Osp_nato_il</t>
  </si>
  <si>
    <t>Osp_s</t>
  </si>
  <si>
    <t>Osp_res</t>
  </si>
  <si>
    <t>Osp_com</t>
  </si>
  <si>
    <t>Osp_prov</t>
  </si>
  <si>
    <t>Osp_mail</t>
  </si>
  <si>
    <t>Osp_tel</t>
  </si>
  <si>
    <t>Osp_CF</t>
  </si>
  <si>
    <t>Osp_ente</t>
  </si>
  <si>
    <t>Osp_ruoloEnte</t>
  </si>
  <si>
    <t>Stampa</t>
  </si>
  <si>
    <t>(data prevista di fine attività)</t>
  </si>
  <si>
    <t>Dichiarazioni RDRL</t>
  </si>
  <si>
    <t xml:space="preserve">fino al giorno </t>
  </si>
  <si>
    <t xml:space="preserve">   Compilare le voci nella dichiarazione RDRL e nell'anagrafica del Lavoratore</t>
  </si>
  <si>
    <t>Anagrafica del lavoratore da compilarsi a cura del lavoratore / Registration of the worker</t>
  </si>
  <si>
    <t>Matricola</t>
  </si>
  <si>
    <t>Assegnista CIRI</t>
  </si>
  <si>
    <t>andrea.toschi@unibo.it</t>
  </si>
  <si>
    <t>Laureando</t>
  </si>
  <si>
    <t>* campo obbligatorio per i soli lavoratori provenienti da altra Università o Ente - Please indicate complete name of organization not only acronym and country</t>
  </si>
  <si>
    <t>* campo opzionale - optional field</t>
  </si>
  <si>
    <t>Formazione sulla Sicurezza / Safety Training</t>
  </si>
  <si>
    <t>L'accesso ai locali del Dipartimento è consentito solo previa formazione e informazione in materia di Sicurezza del Lavoro. Inviare gli attestati di avvenuta formazione ai sensi del D.Lgs. 81/2008 (Moduli 1 e 2 forniti in e-learnig e, se richiesto, Modulo 3 fornito in frontale) a andrea.toschi@unibo.it e roberto.carli@unibo.it.</t>
  </si>
  <si>
    <t>Modulo 4:</t>
  </si>
  <si>
    <t>Module 4:</t>
  </si>
  <si>
    <t>Altra formazione:</t>
  </si>
  <si>
    <t>Other training:</t>
  </si>
  <si>
    <r>
      <t xml:space="preserve">Indicare il titolo del corso - </t>
    </r>
    <r>
      <rPr>
        <i/>
        <sz val="8"/>
        <color theme="1"/>
        <rFont val="Calibri"/>
        <family val="2"/>
        <scheme val="minor"/>
      </rPr>
      <t>Please write the name of the Safety Course</t>
    </r>
  </si>
  <si>
    <r>
      <t xml:space="preserve">sesso </t>
    </r>
    <r>
      <rPr>
        <i/>
        <sz val="11"/>
        <color theme="1"/>
        <rFont val="Calibri"/>
        <family val="2"/>
        <scheme val="minor"/>
      </rPr>
      <t>gender</t>
    </r>
  </si>
  <si>
    <r>
      <t xml:space="preserve">residente in via </t>
    </r>
    <r>
      <rPr>
        <i/>
        <sz val="11"/>
        <color theme="1"/>
        <rFont val="Calibri"/>
        <family val="2"/>
        <scheme val="minor"/>
      </rPr>
      <t>address</t>
    </r>
  </si>
  <si>
    <r>
      <t xml:space="preserve">Altra Università o Ente di provenienza </t>
    </r>
    <r>
      <rPr>
        <i/>
        <sz val="11"/>
        <color theme="1"/>
        <rFont val="Calibri"/>
        <family val="2"/>
        <scheme val="minor"/>
      </rPr>
      <t xml:space="preserve">University or other organization </t>
    </r>
  </si>
  <si>
    <r>
      <t xml:space="preserve">Ruolo nell'altra Università o Ente di provenienza  </t>
    </r>
    <r>
      <rPr>
        <i/>
        <sz val="11"/>
        <color theme="1"/>
        <rFont val="Calibri"/>
        <family val="2"/>
        <scheme val="minor"/>
      </rPr>
      <t xml:space="preserve">Role in the own organization </t>
    </r>
    <r>
      <rPr>
        <sz val="11"/>
        <color theme="1"/>
        <rFont val="Calibri"/>
        <family val="2"/>
        <scheme val="minor"/>
      </rPr>
      <t>(Prof./Dott./PhD/………)</t>
    </r>
  </si>
  <si>
    <r>
      <rPr>
        <sz val="8"/>
        <color theme="1"/>
        <rFont val="Calibri"/>
        <family val="2"/>
        <scheme val="minor"/>
      </rPr>
      <t xml:space="preserve">Attestato conseguito </t>
    </r>
    <r>
      <rPr>
        <i/>
        <sz val="8"/>
        <color theme="1"/>
        <rFont val="Calibri"/>
        <family val="2"/>
        <scheme val="minor"/>
      </rPr>
      <t xml:space="preserve"> Certificate Owned</t>
    </r>
  </si>
  <si>
    <r>
      <t xml:space="preserve">            comune</t>
    </r>
    <r>
      <rPr>
        <i/>
        <sz val="11"/>
        <color theme="1"/>
        <rFont val="Calibri"/>
        <family val="2"/>
        <scheme val="minor"/>
      </rPr>
      <t xml:space="preserve"> city</t>
    </r>
  </si>
  <si>
    <r>
      <t xml:space="preserve">                  tel </t>
    </r>
    <r>
      <rPr>
        <i/>
        <sz val="11"/>
        <color theme="1"/>
        <rFont val="Calibri"/>
        <family val="2"/>
        <scheme val="minor"/>
      </rPr>
      <t>phone</t>
    </r>
  </si>
  <si>
    <r>
      <rPr>
        <sz val="8"/>
        <color theme="1"/>
        <rFont val="Calibri"/>
        <family val="2"/>
        <scheme val="minor"/>
      </rPr>
      <t xml:space="preserve">L'attestato sarà conseguito nei prossimi 60 giorni    </t>
    </r>
    <r>
      <rPr>
        <i/>
        <sz val="8"/>
        <color theme="1"/>
        <rFont val="Calibri"/>
        <family val="2"/>
        <scheme val="minor"/>
      </rPr>
      <t xml:space="preserve">   The Certificate will be owned in the next 60 days</t>
    </r>
  </si>
  <si>
    <t>To enter in Department spaces is allowed only against Occupational Health and Safety Training Courses. Email the certificate regarding the completed activity as Leg. Decree 81/08 (Modules 1 and 2 and Module 3 if required) to andrea.toschi@unibo.it and roberto.carli@unibo.it</t>
  </si>
  <si>
    <t>Formazione sicurezza</t>
  </si>
  <si>
    <t>M1</t>
  </si>
  <si>
    <t>M2</t>
  </si>
  <si>
    <t>M3</t>
  </si>
  <si>
    <t>M4</t>
  </si>
  <si>
    <t>Altro1</t>
  </si>
  <si>
    <t>Altro2</t>
  </si>
  <si>
    <t>prov country</t>
  </si>
  <si>
    <r>
      <rPr>
        <sz val="8"/>
        <color theme="1"/>
        <rFont val="Calibri"/>
        <family val="2"/>
        <scheme val="minor"/>
      </rPr>
      <t xml:space="preserve">Data                     </t>
    </r>
    <r>
      <rPr>
        <i/>
        <sz val="8"/>
        <color theme="1"/>
        <rFont val="Calibri"/>
        <family val="2"/>
        <scheme val="minor"/>
      </rPr>
      <t>Date</t>
    </r>
  </si>
  <si>
    <r>
      <t xml:space="preserve">Data - </t>
    </r>
    <r>
      <rPr>
        <i/>
        <sz val="8"/>
        <color theme="1"/>
        <rFont val="Calibri"/>
        <family val="2"/>
        <scheme val="minor"/>
      </rPr>
      <t>Date</t>
    </r>
  </si>
  <si>
    <r>
      <t xml:space="preserve">         Matricola </t>
    </r>
    <r>
      <rPr>
        <i/>
        <sz val="11"/>
        <color theme="1"/>
        <rFont val="Calibri"/>
        <family val="2"/>
        <scheme val="minor"/>
      </rPr>
      <t>University register</t>
    </r>
  </si>
  <si>
    <r>
      <t xml:space="preserve">                       Nome     </t>
    </r>
    <r>
      <rPr>
        <i/>
        <sz val="11"/>
        <color theme="1"/>
        <rFont val="Calibri"/>
        <family val="2"/>
        <scheme val="minor"/>
      </rPr>
      <t>First Name</t>
    </r>
  </si>
  <si>
    <r>
      <t xml:space="preserve">                  Cognome </t>
    </r>
    <r>
      <rPr>
        <i/>
        <sz val="11"/>
        <color theme="1"/>
        <rFont val="Calibri"/>
        <family val="2"/>
        <scheme val="minor"/>
      </rPr>
      <t>Last Name</t>
    </r>
  </si>
  <si>
    <t>Cognome_Ospite</t>
  </si>
  <si>
    <t>REGISTRAZIONE INFORMAZIONE, FORMAZIONE ED ADDESTRAMENTO</t>
  </si>
  <si>
    <t>Attività di informazione, procedure operative ed addestramento che verranno fornite a cura dell'RDRL o di suoi collaboratori al Lavoratore</t>
  </si>
  <si>
    <t>Argomenti</t>
  </si>
  <si>
    <t>Modalità</t>
  </si>
  <si>
    <t>Formatore</t>
  </si>
  <si>
    <t>Informazioni generali</t>
  </si>
  <si>
    <t>Procedure operative</t>
  </si>
  <si>
    <t>Addestramento</t>
  </si>
  <si>
    <t>Formazione frontale</t>
  </si>
  <si>
    <t>Documentazione</t>
  </si>
  <si>
    <t>Attività pratica</t>
  </si>
  <si>
    <t>PIV</t>
  </si>
  <si>
    <t>Membrane</t>
  </si>
  <si>
    <t>Diffusione in Polimeri</t>
  </si>
  <si>
    <t>Biotecnologie</t>
  </si>
  <si>
    <t>Idrogeno</t>
  </si>
  <si>
    <t>Fotocatalisi</t>
  </si>
  <si>
    <t>Bioreattori</t>
  </si>
  <si>
    <t>GC - HPLC</t>
  </si>
  <si>
    <t>Autoclave - Fermentatore</t>
  </si>
  <si>
    <t>Analisi dell'immagine</t>
  </si>
  <si>
    <t>Mezzi porosi</t>
  </si>
  <si>
    <t>NMR</t>
  </si>
  <si>
    <t>Porosimetro a mercurio</t>
  </si>
  <si>
    <t>Ottica</t>
  </si>
  <si>
    <t>Tarature</t>
  </si>
  <si>
    <t>Analisi non distruttive</t>
  </si>
  <si>
    <t>Fanghi</t>
  </si>
  <si>
    <t>Permeabilità</t>
  </si>
  <si>
    <t>Tetto verde</t>
  </si>
  <si>
    <t>3-037 Lab. Didattico</t>
  </si>
  <si>
    <t>3-019a Celle Frigo</t>
  </si>
  <si>
    <t>Celle Frigorifere</t>
  </si>
  <si>
    <t/>
  </si>
  <si>
    <t>Lab Prep. e Prove</t>
  </si>
  <si>
    <t>Scelta Laboratori</t>
  </si>
  <si>
    <t>04PT/11PT</t>
  </si>
  <si>
    <t>03PT/13-14PT</t>
  </si>
  <si>
    <t>18PT/18P1</t>
  </si>
  <si>
    <t>16-17PT/24P1</t>
  </si>
  <si>
    <t>23PT</t>
  </si>
  <si>
    <t>25-26PT/2CPT</t>
  </si>
  <si>
    <t>15PT/2A-BPT</t>
  </si>
  <si>
    <t>23P1/25P1</t>
  </si>
  <si>
    <t>12PT</t>
  </si>
  <si>
    <t>96PT</t>
  </si>
  <si>
    <t>74PT/75PT</t>
  </si>
  <si>
    <t>73PT</t>
  </si>
  <si>
    <t>76-79PT</t>
  </si>
  <si>
    <t>61P1</t>
  </si>
  <si>
    <t>63P1</t>
  </si>
  <si>
    <t>66P1</t>
  </si>
  <si>
    <t>68P1</t>
  </si>
  <si>
    <t>73P1</t>
  </si>
  <si>
    <t>74P1</t>
  </si>
  <si>
    <t>1-001</t>
  </si>
  <si>
    <t>1-004</t>
  </si>
  <si>
    <t>1-023</t>
  </si>
  <si>
    <t>1-002</t>
  </si>
  <si>
    <t>1-003</t>
  </si>
  <si>
    <t>1-024</t>
  </si>
  <si>
    <t>1-026</t>
  </si>
  <si>
    <t>1-027</t>
  </si>
  <si>
    <t>1-029</t>
  </si>
  <si>
    <t>1-019</t>
  </si>
  <si>
    <t>1-021</t>
  </si>
  <si>
    <t>1-022</t>
  </si>
  <si>
    <t>3-017</t>
  </si>
  <si>
    <t>3-020</t>
  </si>
  <si>
    <t>3-016</t>
  </si>
  <si>
    <t>3-012</t>
  </si>
  <si>
    <t>3-013</t>
  </si>
  <si>
    <t>3-015</t>
  </si>
  <si>
    <t>1-012</t>
  </si>
  <si>
    <t>3-037</t>
  </si>
  <si>
    <t>3-009/3-010/3-019b</t>
  </si>
  <si>
    <t>3-021</t>
  </si>
  <si>
    <t>3-024</t>
  </si>
  <si>
    <t>3-023</t>
  </si>
  <si>
    <t>3-022</t>
  </si>
  <si>
    <t>3-011</t>
  </si>
  <si>
    <t>3-026</t>
  </si>
  <si>
    <t>3-019a</t>
  </si>
  <si>
    <t>1-035</t>
  </si>
  <si>
    <t>1-050</t>
  </si>
  <si>
    <t>1-036</t>
  </si>
  <si>
    <t>Area</t>
  </si>
  <si>
    <t>REGISTRAZIONE PER IL PRIMO ACCESSO DEL LAVORATORE O EQUIPARATO NEI LABORATORI O STRUTTURE DEL DIPARTIMENTO</t>
  </si>
  <si>
    <r>
      <t xml:space="preserve">nato/a a </t>
    </r>
    <r>
      <rPr>
        <i/>
        <sz val="11"/>
        <color theme="1"/>
        <rFont val="Calibri"/>
        <family val="2"/>
        <scheme val="minor"/>
      </rPr>
      <t>birthplace</t>
    </r>
  </si>
  <si>
    <r>
      <t xml:space="preserve">il                       </t>
    </r>
    <r>
      <rPr>
        <i/>
        <sz val="11"/>
        <color theme="1"/>
        <rFont val="Calibri"/>
        <family val="2"/>
        <scheme val="minor"/>
      </rPr>
      <t xml:space="preserve"> birthdate</t>
    </r>
  </si>
  <si>
    <r>
      <t xml:space="preserve">      Codice Fiscale </t>
    </r>
    <r>
      <rPr>
        <i/>
        <sz val="11"/>
        <color theme="1"/>
        <rFont val="Calibri"/>
        <family val="2"/>
        <scheme val="minor"/>
      </rPr>
      <t>Tax number</t>
    </r>
  </si>
  <si>
    <t>Modulo 1: Formazione Generale</t>
  </si>
  <si>
    <t>Modulo 2: Formazione sulla Sicurezza - parte specifica 1</t>
  </si>
  <si>
    <t>Modulo 3: Formazione sulla Sicurezza - parte specifica 2</t>
  </si>
  <si>
    <t>Module 1: Safety General Training</t>
  </si>
  <si>
    <t>Module 2: Safety Specific Training - part 1</t>
  </si>
  <si>
    <t>Module 3: Safety Specific Training - part 2</t>
  </si>
  <si>
    <r>
      <rPr>
        <b/>
        <sz val="11"/>
        <color theme="1"/>
        <rFont val="Calibri"/>
        <family val="2"/>
        <scheme val="minor"/>
      </rPr>
      <t>FATTORI DI RISCHIO POTENZIALMENTE PRESENTI</t>
    </r>
    <r>
      <rPr>
        <sz val="11"/>
        <color theme="1"/>
        <rFont val="Calibri"/>
        <family val="2"/>
        <scheme val="minor"/>
      </rPr>
      <t xml:space="preserve"> (barrare le voci che interessano)</t>
    </r>
  </si>
  <si>
    <t>Visiting guests</t>
  </si>
  <si>
    <t>etich5-&gt;</t>
  </si>
  <si>
    <t xml:space="preserve">                                                                                                                                                                                              Specificare se ALTRO</t>
  </si>
  <si>
    <t xml:space="preserve">                           Completare con le indicazioni che identificano il Dottorato ------&gt;                                                                                                                    Ciclo:                                                                                      Dottorato in:</t>
  </si>
  <si>
    <t>Ciclo</t>
  </si>
  <si>
    <t>Dottorato in:</t>
  </si>
  <si>
    <t>Dottorato_in</t>
  </si>
  <si>
    <t>Sicurezza e Servizi Informatici / Computer Security</t>
  </si>
  <si>
    <t>http://www.dicam.unibo.it/it/Dipartimento/Sicurezza_e_servizi_informatici.htm</t>
  </si>
  <si>
    <t>Sicurezza Informatica</t>
  </si>
  <si>
    <t>Conferma lettura</t>
  </si>
  <si>
    <r>
      <t xml:space="preserve">Dichiaro di aver letto e di accettare le regole riportate nell'allegato </t>
    </r>
    <r>
      <rPr>
        <b/>
        <sz val="11"/>
        <color theme="1"/>
        <rFont val="Calibri"/>
        <family val="2"/>
        <scheme val="minor"/>
      </rPr>
      <t>Sicurezza e Servizi Informatici</t>
    </r>
    <r>
      <rPr>
        <sz val="11"/>
        <color theme="1"/>
        <rFont val="Calibri"/>
        <family val="2"/>
        <scheme val="minor"/>
      </rPr>
      <t xml:space="preserve"> scaricato dal seguente indirizzo:</t>
    </r>
  </si>
  <si>
    <t>I hereby declare to have read and abide by the document Computer Security downloaded at:</t>
  </si>
  <si>
    <t>Per conferma</t>
  </si>
  <si>
    <t>To confirm</t>
  </si>
  <si>
    <t>Compilare la pagina RDRL evidenziata con la linguetta azzurra</t>
  </si>
  <si>
    <r>
      <t>Anagrafica Lavoratore/</t>
    </r>
    <r>
      <rPr>
        <b/>
        <i/>
        <sz val="14"/>
        <color theme="4" tint="-0.499984740745262"/>
        <rFont val="Calibri"/>
        <family val="2"/>
        <scheme val="minor"/>
      </rPr>
      <t>Registration Worker</t>
    </r>
  </si>
  <si>
    <r>
      <t xml:space="preserve">To continue go to page </t>
    </r>
    <r>
      <rPr>
        <b/>
        <sz val="14"/>
        <color theme="9" tint="-0.499984740745262"/>
        <rFont val="Calibri"/>
        <family val="2"/>
        <scheme val="minor"/>
      </rPr>
      <t>Main Form</t>
    </r>
    <r>
      <rPr>
        <b/>
        <i/>
        <sz val="14"/>
        <color rgb="FF0070C0"/>
        <rFont val="Calibri"/>
        <family val="2"/>
        <scheme val="minor"/>
      </rPr>
      <t>, save the file and send it by email to the RDRL</t>
    </r>
  </si>
  <si>
    <t>Scegliere una o più Strutture</t>
  </si>
  <si>
    <t>Salvare ed inviare in posta elettronica a roberto.carli@unibo.it e andrea.toschi@unibo.it</t>
  </si>
  <si>
    <r>
      <rPr>
        <sz val="14"/>
        <color theme="1"/>
        <rFont val="Calibri"/>
        <family val="2"/>
        <scheme val="minor"/>
      </rPr>
      <t>Compilare la pagina Lavoratore - Worker evidenziata con la linguetta gialla</t>
    </r>
    <r>
      <rPr>
        <i/>
        <sz val="14"/>
        <color theme="1"/>
        <rFont val="Calibri"/>
        <family val="2"/>
        <scheme val="minor"/>
      </rPr>
      <t xml:space="preserve">    Fill in the page</t>
    </r>
    <r>
      <rPr>
        <sz val="14"/>
        <color theme="1"/>
        <rFont val="Calibri"/>
        <family val="2"/>
        <scheme val="minor"/>
      </rPr>
      <t xml:space="preserve"> Lavoratore</t>
    </r>
    <r>
      <rPr>
        <i/>
        <sz val="14"/>
        <color theme="1"/>
        <rFont val="Calibri"/>
        <family val="2"/>
        <scheme val="minor"/>
      </rPr>
      <t xml:space="preserve"> - Worked highlighted in yellow</t>
    </r>
  </si>
  <si>
    <r>
      <t xml:space="preserve">Per proseguire andare alla pagina </t>
    </r>
    <r>
      <rPr>
        <b/>
        <sz val="14"/>
        <color theme="9" tint="-0.499984740745262"/>
        <rFont val="Calibri"/>
        <family val="2"/>
        <scheme val="minor"/>
      </rPr>
      <t>Menù Principale</t>
    </r>
    <r>
      <rPr>
        <b/>
        <i/>
        <sz val="14"/>
        <color rgb="FF0070C0"/>
        <rFont val="Calibri"/>
        <family val="2"/>
        <scheme val="minor"/>
      </rPr>
      <t>, salvare il file ed inviarlo in posta elettronica all'RDRL</t>
    </r>
  </si>
  <si>
    <t>ModuloRegistrazioneDICAM_rel03-2019 file senza macro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</si>
</sst>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6" tint="-0.249977111117893"/>
      <name val="Trajan-Regular"/>
    </font>
    <font>
      <sz val="8"/>
      <color rgb="FF000000"/>
      <name val="Segoe UI"/>
      <family val="2"/>
    </font>
    <font>
      <u/>
      <sz val="11"/>
      <color theme="1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8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4"/>
      <color theme="4" tint="0.3999755851924192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4" tint="-0.499984740745262"/>
      <name val="Calibri"/>
      <family val="2"/>
      <scheme val="minor"/>
    </font>
    <font>
      <b/>
      <i/>
      <sz val="14"/>
      <color rgb="FF0070C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thin">
        <color rgb="FF0070C0"/>
      </right>
      <top/>
      <bottom style="medium">
        <color rgb="FF0070C0"/>
      </bottom>
      <diagonal/>
    </border>
    <border>
      <left style="thin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thin">
        <color rgb="FF0070C0"/>
      </right>
      <top style="medium">
        <color rgb="FF0070C0"/>
      </top>
      <bottom/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/>
      <top/>
      <bottom style="thin">
        <color rgb="FF0070C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75">
    <xf numFmtId="0" fontId="0" fillId="0" borderId="0" xfId="0"/>
    <xf numFmtId="0" fontId="0" fillId="2" borderId="4" xfId="0" applyFill="1" applyBorder="1"/>
    <xf numFmtId="14" fontId="0" fillId="3" borderId="0" xfId="0" applyNumberFormat="1" applyFill="1" applyBorder="1" applyProtection="1">
      <protection locked="0"/>
    </xf>
    <xf numFmtId="0" fontId="0" fillId="2" borderId="0" xfId="0" applyFont="1" applyFill="1" applyBorder="1" applyAlignment="1">
      <alignment vertical="center"/>
    </xf>
    <xf numFmtId="0" fontId="0" fillId="2" borderId="0" xfId="0" applyFill="1" applyBorder="1" applyAlignment="1" applyProtection="1">
      <alignment vertical="top" wrapText="1"/>
      <protection hidden="1"/>
    </xf>
    <xf numFmtId="0" fontId="0" fillId="2" borderId="5" xfId="0" applyFill="1" applyBorder="1" applyAlignment="1" applyProtection="1">
      <alignment vertical="top" wrapText="1"/>
      <protection hidden="1"/>
    </xf>
    <xf numFmtId="0" fontId="0" fillId="0" borderId="0" xfId="0" applyAlignment="1">
      <alignment horizontal="right"/>
    </xf>
    <xf numFmtId="0" fontId="0" fillId="0" borderId="0" xfId="0" quotePrefix="1"/>
    <xf numFmtId="0" fontId="0" fillId="4" borderId="0" xfId="0" applyFill="1"/>
    <xf numFmtId="0" fontId="4" fillId="4" borderId="0" xfId="0" applyFont="1" applyFill="1"/>
    <xf numFmtId="0" fontId="8" fillId="0" borderId="0" xfId="1"/>
    <xf numFmtId="14" fontId="0" fillId="0" borderId="0" xfId="0" applyNumberFormat="1"/>
    <xf numFmtId="0" fontId="0" fillId="2" borderId="4" xfId="0" applyFill="1" applyBorder="1" applyProtection="1"/>
    <xf numFmtId="0" fontId="0" fillId="2" borderId="0" xfId="0" applyFill="1" applyBorder="1" applyProtection="1"/>
    <xf numFmtId="0" fontId="0" fillId="2" borderId="5" xfId="0" applyFill="1" applyBorder="1" applyProtection="1"/>
    <xf numFmtId="14" fontId="0" fillId="2" borderId="0" xfId="0" applyNumberFormat="1" applyFill="1" applyBorder="1" applyProtection="1"/>
    <xf numFmtId="0" fontId="0" fillId="2" borderId="0" xfId="0" applyFill="1" applyProtection="1"/>
    <xf numFmtId="0" fontId="0" fillId="2" borderId="0" xfId="0" applyFill="1" applyBorder="1" applyAlignment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top"/>
    </xf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3" fillId="2" borderId="0" xfId="0" applyFont="1" applyFill="1" applyProtection="1"/>
    <xf numFmtId="0" fontId="0" fillId="2" borderId="0" xfId="0" applyFill="1" applyBorder="1" applyAlignment="1" applyProtection="1">
      <alignment vertical="top"/>
    </xf>
    <xf numFmtId="0" fontId="0" fillId="2" borderId="5" xfId="0" applyFill="1" applyBorder="1" applyAlignment="1" applyProtection="1">
      <alignment vertical="top"/>
    </xf>
    <xf numFmtId="0" fontId="3" fillId="2" borderId="4" xfId="0" applyFont="1" applyFill="1" applyBorder="1" applyProtection="1"/>
    <xf numFmtId="0" fontId="3" fillId="2" borderId="0" xfId="0" applyFont="1" applyFill="1" applyBorder="1" applyProtection="1"/>
    <xf numFmtId="0" fontId="0" fillId="2" borderId="13" xfId="0" applyFill="1" applyBorder="1" applyProtection="1"/>
    <xf numFmtId="0" fontId="0" fillId="2" borderId="14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164" fontId="0" fillId="0" borderId="0" xfId="0" applyNumberFormat="1"/>
    <xf numFmtId="0" fontId="3" fillId="2" borderId="0" xfId="0" applyFont="1" applyFill="1" applyBorder="1" applyAlignment="1" applyProtection="1">
      <alignment horizontal="center" vertical="top"/>
    </xf>
    <xf numFmtId="0" fontId="3" fillId="2" borderId="10" xfId="0" applyFont="1" applyFill="1" applyBorder="1" applyAlignment="1" applyProtection="1">
      <alignment horizontal="center" vertical="top"/>
    </xf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top"/>
    </xf>
    <xf numFmtId="0" fontId="3" fillId="0" borderId="0" xfId="0" applyFont="1" applyProtection="1"/>
    <xf numFmtId="0" fontId="4" fillId="2" borderId="4" xfId="0" applyFont="1" applyFill="1" applyBorder="1" applyProtection="1"/>
    <xf numFmtId="0" fontId="12" fillId="2" borderId="0" xfId="0" applyFont="1" applyFill="1" applyBorder="1" applyAlignment="1" applyProtection="1">
      <alignment horizontal="right"/>
    </xf>
    <xf numFmtId="0" fontId="0" fillId="5" borderId="0" xfId="0" applyFill="1" applyProtection="1"/>
    <xf numFmtId="0" fontId="0" fillId="5" borderId="0" xfId="0" applyFill="1" applyAlignment="1" applyProtection="1">
      <alignment vertical="top" wrapText="1"/>
    </xf>
    <xf numFmtId="0" fontId="2" fillId="5" borderId="0" xfId="0" applyFont="1" applyFill="1" applyAlignment="1" applyProtection="1">
      <alignment vertical="center"/>
    </xf>
    <xf numFmtId="0" fontId="0" fillId="5" borderId="0" xfId="0" applyFill="1" applyAlignment="1" applyProtection="1">
      <alignment horizontal="left" vertical="top" wrapText="1"/>
    </xf>
    <xf numFmtId="0" fontId="0" fillId="5" borderId="0" xfId="0" applyFill="1" applyProtection="1">
      <protection locked="0"/>
    </xf>
    <xf numFmtId="0" fontId="0" fillId="5" borderId="0" xfId="0" applyFill="1" applyAlignment="1" applyProtection="1">
      <alignment vertical="top"/>
    </xf>
    <xf numFmtId="0" fontId="0" fillId="5" borderId="0" xfId="0" applyFill="1" applyBorder="1" applyAlignment="1" applyProtection="1">
      <alignment vertical="top" wrapText="1"/>
      <protection hidden="1"/>
    </xf>
    <xf numFmtId="0" fontId="3" fillId="5" borderId="0" xfId="0" applyFont="1" applyFill="1" applyProtection="1"/>
    <xf numFmtId="0" fontId="0" fillId="0" borderId="0" xfId="0" applyNumberFormat="1"/>
    <xf numFmtId="0" fontId="3" fillId="2" borderId="0" xfId="0" applyFont="1" applyFill="1" applyBorder="1" applyAlignment="1" applyProtection="1">
      <alignment horizontal="center" vertical="top"/>
    </xf>
    <xf numFmtId="0" fontId="0" fillId="2" borderId="0" xfId="0" applyFill="1" applyBorder="1" applyAlignment="1" applyProtection="1">
      <alignment horizontal="right"/>
    </xf>
    <xf numFmtId="0" fontId="0" fillId="2" borderId="4" xfId="0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3" fillId="2" borderId="5" xfId="0" applyFont="1" applyFill="1" applyBorder="1" applyAlignment="1" applyProtection="1"/>
    <xf numFmtId="0" fontId="3" fillId="2" borderId="10" xfId="0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/>
    <xf numFmtId="0" fontId="3" fillId="2" borderId="11" xfId="0" applyFont="1" applyFill="1" applyBorder="1" applyAlignment="1" applyProtection="1"/>
    <xf numFmtId="0" fontId="10" fillId="2" borderId="0" xfId="0" applyFont="1" applyFill="1" applyBorder="1" applyAlignment="1" applyProtection="1">
      <alignment vertical="center"/>
    </xf>
    <xf numFmtId="0" fontId="10" fillId="2" borderId="5" xfId="0" applyFont="1" applyFill="1" applyBorder="1" applyAlignment="1" applyProtection="1">
      <alignment vertical="center"/>
    </xf>
    <xf numFmtId="0" fontId="15" fillId="2" borderId="4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vertical="center"/>
    </xf>
    <xf numFmtId="0" fontId="0" fillId="2" borderId="4" xfId="0" applyFill="1" applyBorder="1" applyAlignment="1" applyProtection="1">
      <alignment horizontal="right" vertical="center"/>
    </xf>
    <xf numFmtId="0" fontId="11" fillId="3" borderId="0" xfId="0" applyFont="1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top"/>
    </xf>
    <xf numFmtId="0" fontId="3" fillId="2" borderId="13" xfId="0" applyFont="1" applyFill="1" applyBorder="1" applyAlignment="1" applyProtection="1">
      <alignment horizontal="center" vertical="top"/>
    </xf>
    <xf numFmtId="0" fontId="19" fillId="2" borderId="0" xfId="0" applyFont="1" applyFill="1" applyBorder="1" applyAlignment="1" applyProtection="1">
      <alignment vertical="top"/>
    </xf>
    <xf numFmtId="0" fontId="19" fillId="2" borderId="0" xfId="0" applyFont="1" applyFill="1" applyBorder="1" applyAlignment="1" applyProtection="1"/>
    <xf numFmtId="0" fontId="0" fillId="2" borderId="0" xfId="0" applyFont="1" applyFill="1" applyBorder="1" applyAlignment="1" applyProtection="1"/>
    <xf numFmtId="0" fontId="0" fillId="2" borderId="4" xfId="0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/>
    </xf>
    <xf numFmtId="1" fontId="0" fillId="0" borderId="0" xfId="0" applyNumberFormat="1"/>
    <xf numFmtId="0" fontId="14" fillId="2" borderId="0" xfId="0" applyFont="1" applyFill="1" applyBorder="1" applyAlignment="1" applyProtection="1">
      <alignment vertical="top"/>
    </xf>
    <xf numFmtId="0" fontId="0" fillId="0" borderId="0" xfId="0" applyBorder="1" applyProtection="1"/>
    <xf numFmtId="0" fontId="0" fillId="3" borderId="0" xfId="0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top"/>
    </xf>
    <xf numFmtId="0" fontId="0" fillId="2" borderId="0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right" wrapText="1"/>
    </xf>
    <xf numFmtId="0" fontId="0" fillId="2" borderId="0" xfId="0" applyFill="1" applyBorder="1" applyAlignment="1" applyProtection="1">
      <alignment horizontal="right" wrapText="1"/>
    </xf>
    <xf numFmtId="0" fontId="14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left" vertical="top"/>
      <protection hidden="1"/>
    </xf>
    <xf numFmtId="0" fontId="16" fillId="2" borderId="0" xfId="0" applyFont="1" applyFill="1" applyBorder="1" applyAlignment="1" applyProtection="1">
      <protection hidden="1"/>
    </xf>
    <xf numFmtId="0" fontId="4" fillId="2" borderId="9" xfId="0" applyFont="1" applyFill="1" applyBorder="1" applyProtection="1"/>
    <xf numFmtId="0" fontId="14" fillId="2" borderId="10" xfId="0" applyFont="1" applyFill="1" applyBorder="1" applyAlignment="1" applyProtection="1">
      <alignment vertical="top"/>
    </xf>
    <xf numFmtId="0" fontId="14" fillId="2" borderId="10" xfId="0" applyFont="1" applyFill="1" applyBorder="1" applyAlignment="1" applyProtection="1">
      <alignment horizontal="center" vertical="top"/>
    </xf>
    <xf numFmtId="0" fontId="0" fillId="2" borderId="0" xfId="0" applyFont="1" applyFill="1" applyBorder="1" applyAlignment="1" applyProtection="1">
      <alignment horizontal="center" vertical="top"/>
    </xf>
    <xf numFmtId="0" fontId="0" fillId="2" borderId="5" xfId="0" applyFont="1" applyFill="1" applyBorder="1" applyProtection="1"/>
    <xf numFmtId="0" fontId="1" fillId="2" borderId="0" xfId="0" applyFont="1" applyFill="1" applyBorder="1" applyProtection="1"/>
    <xf numFmtId="0" fontId="0" fillId="0" borderId="4" xfId="0" applyBorder="1" applyProtection="1"/>
    <xf numFmtId="0" fontId="13" fillId="0" borderId="0" xfId="0" applyFont="1" applyBorder="1" applyAlignment="1" applyProtection="1">
      <alignment horizontal="center" vertical="top"/>
    </xf>
    <xf numFmtId="0" fontId="0" fillId="2" borderId="0" xfId="0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top"/>
    </xf>
    <xf numFmtId="0" fontId="0" fillId="2" borderId="0" xfId="0" applyFill="1" applyBorder="1" applyAlignment="1" applyProtection="1">
      <alignment horizontal="center"/>
    </xf>
    <xf numFmtId="0" fontId="0" fillId="0" borderId="18" xfId="0" applyBorder="1" applyProtection="1"/>
    <xf numFmtId="0" fontId="0" fillId="2" borderId="19" xfId="0" applyFill="1" applyBorder="1" applyProtection="1"/>
    <xf numFmtId="0" fontId="0" fillId="2" borderId="20" xfId="0" applyFill="1" applyBorder="1" applyProtection="1"/>
    <xf numFmtId="0" fontId="24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Protection="1"/>
    <xf numFmtId="0" fontId="0" fillId="2" borderId="12" xfId="0" applyFill="1" applyBorder="1" applyProtection="1"/>
    <xf numFmtId="0" fontId="9" fillId="2" borderId="0" xfId="0" applyFont="1" applyFill="1" applyBorder="1" applyAlignment="1" applyProtection="1">
      <alignment vertical="top"/>
    </xf>
    <xf numFmtId="0" fontId="17" fillId="2" borderId="0" xfId="0" applyFont="1" applyFill="1" applyBorder="1" applyAlignment="1" applyProtection="1">
      <alignment horizontal="right" vertical="center"/>
    </xf>
    <xf numFmtId="0" fontId="22" fillId="2" borderId="0" xfId="0" applyFont="1" applyFill="1" applyBorder="1" applyAlignment="1" applyProtection="1">
      <alignment horizontal="left" vertical="center" wrapText="1"/>
    </xf>
    <xf numFmtId="0" fontId="21" fillId="2" borderId="0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/>
    </xf>
    <xf numFmtId="0" fontId="20" fillId="2" borderId="15" xfId="0" applyFont="1" applyFill="1" applyBorder="1" applyAlignment="1" applyProtection="1">
      <alignment horizontal="center" wrapText="1"/>
    </xf>
    <xf numFmtId="0" fontId="20" fillId="2" borderId="16" xfId="0" applyFont="1" applyFill="1" applyBorder="1" applyAlignment="1" applyProtection="1">
      <alignment horizontal="center" wrapText="1"/>
    </xf>
    <xf numFmtId="0" fontId="20" fillId="2" borderId="17" xfId="0" applyFont="1" applyFill="1" applyBorder="1" applyAlignment="1" applyProtection="1">
      <alignment horizontal="center" wrapText="1"/>
    </xf>
    <xf numFmtId="0" fontId="0" fillId="3" borderId="0" xfId="0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/>
    </xf>
    <xf numFmtId="0" fontId="1" fillId="2" borderId="4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/>
      <protection hidden="1"/>
    </xf>
    <xf numFmtId="0" fontId="3" fillId="2" borderId="5" xfId="0" applyFont="1" applyFill="1" applyBorder="1" applyAlignment="1" applyProtection="1">
      <alignment horizontal="center" vertical="top"/>
      <protection hidden="1"/>
    </xf>
    <xf numFmtId="0" fontId="0" fillId="2" borderId="4" xfId="0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0" fillId="2" borderId="5" xfId="0" applyFill="1" applyBorder="1" applyAlignment="1" applyProtection="1">
      <alignment horizontal="left"/>
      <protection hidden="1"/>
    </xf>
    <xf numFmtId="0" fontId="0" fillId="5" borderId="0" xfId="0" applyFill="1" applyAlignment="1" applyProtection="1">
      <alignment horizontal="left" vertical="top" wrapText="1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top"/>
    </xf>
    <xf numFmtId="14" fontId="1" fillId="2" borderId="0" xfId="0" applyNumberFormat="1" applyFont="1" applyFill="1" applyBorder="1" applyAlignment="1" applyProtection="1">
      <alignment horizontal="left"/>
      <protection hidden="1"/>
    </xf>
    <xf numFmtId="14" fontId="1" fillId="2" borderId="5" xfId="0" applyNumberFormat="1" applyFont="1" applyFill="1" applyBorder="1" applyAlignment="1" applyProtection="1">
      <alignment horizontal="left"/>
      <protection hidden="1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14" fillId="2" borderId="5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horizontal="center" vertical="top"/>
    </xf>
    <xf numFmtId="0" fontId="0" fillId="3" borderId="0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left" wrapText="1"/>
    </xf>
    <xf numFmtId="0" fontId="0" fillId="2" borderId="0" xfId="0" applyFill="1" applyBorder="1" applyAlignment="1" applyProtection="1">
      <alignment horizontal="left" wrapText="1"/>
    </xf>
    <xf numFmtId="0" fontId="0" fillId="2" borderId="5" xfId="0" applyFill="1" applyBorder="1" applyAlignment="1" applyProtection="1">
      <alignment horizontal="left" wrapText="1"/>
    </xf>
    <xf numFmtId="0" fontId="19" fillId="2" borderId="4" xfId="0" applyFont="1" applyFill="1" applyBorder="1" applyAlignment="1" applyProtection="1">
      <alignment horizontal="left" vertical="top" wrapText="1"/>
    </xf>
    <xf numFmtId="0" fontId="19" fillId="2" borderId="0" xfId="0" applyFont="1" applyFill="1" applyBorder="1" applyAlignment="1" applyProtection="1">
      <alignment horizontal="left" vertical="top" wrapText="1"/>
    </xf>
    <xf numFmtId="0" fontId="19" fillId="2" borderId="5" xfId="0" applyFont="1" applyFill="1" applyBorder="1" applyAlignment="1" applyProtection="1">
      <alignment horizontal="left" vertical="top" wrapText="1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right" wrapText="1"/>
    </xf>
    <xf numFmtId="0" fontId="0" fillId="2" borderId="0" xfId="0" applyFill="1" applyBorder="1" applyAlignment="1" applyProtection="1">
      <alignment horizontal="right" wrapText="1"/>
    </xf>
    <xf numFmtId="14" fontId="0" fillId="3" borderId="0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right" vertical="center" wrapText="1"/>
    </xf>
    <xf numFmtId="0" fontId="0" fillId="2" borderId="0" xfId="0" applyFill="1" applyBorder="1" applyAlignment="1" applyProtection="1">
      <alignment horizontal="right" vertical="center" wrapText="1"/>
    </xf>
    <xf numFmtId="0" fontId="3" fillId="2" borderId="4" xfId="0" applyFont="1" applyFill="1" applyBorder="1" applyAlignment="1" applyProtection="1">
      <alignment horizontal="center" vertical="top"/>
      <protection hidden="1"/>
    </xf>
    <xf numFmtId="0" fontId="14" fillId="2" borderId="10" xfId="0" applyFont="1" applyFill="1" applyBorder="1" applyAlignment="1" applyProtection="1">
      <alignment horizontal="center" vertical="top"/>
    </xf>
    <xf numFmtId="0" fontId="3" fillId="2" borderId="10" xfId="0" applyFont="1" applyFill="1" applyBorder="1" applyAlignment="1" applyProtection="1">
      <alignment horizontal="center" vertical="top"/>
    </xf>
    <xf numFmtId="0" fontId="8" fillId="3" borderId="0" xfId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top" wrapText="1"/>
    </xf>
    <xf numFmtId="0" fontId="0" fillId="2" borderId="4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5" xfId="0" applyFill="1" applyBorder="1" applyAlignment="1" applyProtection="1">
      <alignment horizontal="left" vertical="top" wrapText="1"/>
    </xf>
    <xf numFmtId="14" fontId="0" fillId="3" borderId="0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top"/>
    </xf>
    <xf numFmtId="0" fontId="0" fillId="0" borderId="0" xfId="0" applyAlignment="1">
      <alignment horizontal="center"/>
    </xf>
  </cellXfs>
  <cellStyles count="2">
    <cellStyle name="Collegamento ipertestuale" xfId="1" builtinId="8"/>
    <cellStyle name="Normale" xfId="0" builtinId="0"/>
  </cellStyles>
  <dxfs count="9"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ont>
        <b/>
        <i val="0"/>
      </font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strike val="0"/>
        <color rgb="FFFF0000"/>
      </font>
      <fill>
        <patternFill>
          <bgColor rgb="FFFFFF00"/>
        </patternFill>
      </fill>
    </dxf>
    <dxf>
      <font>
        <b/>
        <i val="0"/>
        <color theme="4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Tabelle!$C$53" lockText="1" noThreeD="1"/>
</file>

<file path=xl/ctrlProps/ctrlProp10.xml><?xml version="1.0" encoding="utf-8"?>
<formControlPr xmlns="http://schemas.microsoft.com/office/spreadsheetml/2009/9/main" objectType="CheckBox" fmlaLink="Tabelle!$C$50" lockText="1" noThreeD="1"/>
</file>

<file path=xl/ctrlProps/ctrlProp11.xml><?xml version="1.0" encoding="utf-8"?>
<formControlPr xmlns="http://schemas.microsoft.com/office/spreadsheetml/2009/9/main" objectType="CheckBox" fmlaLink="Tabelle!$C$52" lockText="1" noThreeD="1"/>
</file>

<file path=xl/ctrlProps/ctrlProp12.xml><?xml version="1.0" encoding="utf-8"?>
<formControlPr xmlns="http://schemas.microsoft.com/office/spreadsheetml/2009/9/main" objectType="CheckBox" fmlaLink="Tabelle!$C$56" lockText="1" noThreeD="1"/>
</file>

<file path=xl/ctrlProps/ctrlProp13.xml><?xml version="1.0" encoding="utf-8"?>
<formControlPr xmlns="http://schemas.microsoft.com/office/spreadsheetml/2009/9/main" objectType="CheckBox" fmlaLink="Tabelle!$C$51" lockText="1" noThreeD="1"/>
</file>

<file path=xl/ctrlProps/ctrlProp14.xml><?xml version="1.0" encoding="utf-8"?>
<formControlPr xmlns="http://schemas.microsoft.com/office/spreadsheetml/2009/9/main" objectType="CheckBox" fmlaLink="Tabelle!$C$64" lockText="1" noThreeD="1"/>
</file>

<file path=xl/ctrlProps/ctrlProp15.xml><?xml version="1.0" encoding="utf-8"?>
<formControlPr xmlns="http://schemas.microsoft.com/office/spreadsheetml/2009/9/main" objectType="CheckBox" fmlaLink="Tabelle!$C$66" lockText="1" noThreeD="1"/>
</file>

<file path=xl/ctrlProps/ctrlProp16.xml><?xml version="1.0" encoding="utf-8"?>
<formControlPr xmlns="http://schemas.microsoft.com/office/spreadsheetml/2009/9/main" objectType="CheckBox" fmlaLink="Tabelle!$C$65" lockText="1" noThreeD="1"/>
</file>

<file path=xl/ctrlProps/ctrlProp17.xml><?xml version="1.0" encoding="utf-8"?>
<formControlPr xmlns="http://schemas.microsoft.com/office/spreadsheetml/2009/9/main" objectType="CheckBox" fmlaLink="Tabelle!$C$67" lockText="1" noThreeD="1"/>
</file>

<file path=xl/ctrlProps/ctrlProp18.xml><?xml version="1.0" encoding="utf-8"?>
<formControlPr xmlns="http://schemas.microsoft.com/office/spreadsheetml/2009/9/main" objectType="CheckBox" fmlaLink="Tabelle!$B$87" lockText="1" noThreeD="1"/>
</file>

<file path=xl/ctrlProps/ctrlProp19.xml><?xml version="1.0" encoding="utf-8"?>
<formControlPr xmlns="http://schemas.microsoft.com/office/spreadsheetml/2009/9/main" objectType="CheckBox" fmlaLink="Tabelle!$B$88" lockText="1" noThreeD="1"/>
</file>

<file path=xl/ctrlProps/ctrlProp2.xml><?xml version="1.0" encoding="utf-8"?>
<formControlPr xmlns="http://schemas.microsoft.com/office/spreadsheetml/2009/9/main" objectType="Drop" dropLines="15" dropStyle="combo" dx="16" fmlaLink="Tabelle!$C$19" fmlaRange="Strutture" noThreeD="1" val="0"/>
</file>

<file path=xl/ctrlProps/ctrlProp20.xml><?xml version="1.0" encoding="utf-8"?>
<formControlPr xmlns="http://schemas.microsoft.com/office/spreadsheetml/2009/9/main" objectType="CheckBox" fmlaLink="Tabelle!$B$89" lockText="1" noThreeD="1"/>
</file>

<file path=xl/ctrlProps/ctrlProp21.xml><?xml version="1.0" encoding="utf-8"?>
<formControlPr xmlns="http://schemas.microsoft.com/office/spreadsheetml/2009/9/main" objectType="CheckBox" fmlaLink="Tabelle!$B$90" lockText="1" noThreeD="1"/>
</file>

<file path=xl/ctrlProps/ctrlProp22.xml><?xml version="1.0" encoding="utf-8"?>
<formControlPr xmlns="http://schemas.microsoft.com/office/spreadsheetml/2009/9/main" objectType="CheckBox" fmlaLink="Tabelle!$B$91" lockText="1" noThreeD="1"/>
</file>

<file path=xl/ctrlProps/ctrlProp23.xml><?xml version="1.0" encoding="utf-8"?>
<formControlPr xmlns="http://schemas.microsoft.com/office/spreadsheetml/2009/9/main" objectType="CheckBox" fmlaLink="Tabelle!$B$93" lockText="1" noThreeD="1"/>
</file>

<file path=xl/ctrlProps/ctrlProp24.xml><?xml version="1.0" encoding="utf-8"?>
<formControlPr xmlns="http://schemas.microsoft.com/office/spreadsheetml/2009/9/main" objectType="CheckBox" fmlaLink="Tabelle!$B$92" lockText="1" noThreeD="1"/>
</file>

<file path=xl/ctrlProps/ctrlProp25.xml><?xml version="1.0" encoding="utf-8"?>
<formControlPr xmlns="http://schemas.microsoft.com/office/spreadsheetml/2009/9/main" objectType="CheckBox" fmlaLink="Tabelle!$B$94" lockText="1" noThreeD="1"/>
</file>

<file path=xl/ctrlProps/ctrlProp26.xml><?xml version="1.0" encoding="utf-8"?>
<formControlPr xmlns="http://schemas.microsoft.com/office/spreadsheetml/2009/9/main" objectType="CheckBox" fmlaLink="Tabelle!$C$61" lockText="1" noThreeD="1"/>
</file>

<file path=xl/ctrlProps/ctrlProp27.xml><?xml version="1.0" encoding="utf-8"?>
<formControlPr xmlns="http://schemas.microsoft.com/office/spreadsheetml/2009/9/main" objectType="CheckBox" fmlaLink="Tabelle!$C$60" lockText="1" noThreeD="1"/>
</file>

<file path=xl/ctrlProps/ctrlProp28.xml><?xml version="1.0" encoding="utf-8"?>
<formControlPr xmlns="http://schemas.microsoft.com/office/spreadsheetml/2009/9/main" objectType="CheckBox" fmlaLink="Tabelle!$C$59" lockText="1" noThreeD="1"/>
</file>

<file path=xl/ctrlProps/ctrlProp29.xml><?xml version="1.0" encoding="utf-8"?>
<formControlPr xmlns="http://schemas.microsoft.com/office/spreadsheetml/2009/9/main" objectType="CheckBox" fmlaLink="Tabelle!$C$54" lockText="1" noThreeD="1"/>
</file>

<file path=xl/ctrlProps/ctrlProp3.xml><?xml version="1.0" encoding="utf-8"?>
<formControlPr xmlns="http://schemas.microsoft.com/office/spreadsheetml/2009/9/main" objectType="Drop" dropLines="15" dropStyle="combo" dx="16" fmlaLink="Tabelle!$C$20" fmlaRange="Strutture" noThreeD="1" val="0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CheckBox" fmlaLink="Tabelle!$C$69" lockText="1" noThreeD="1"/>
</file>

<file path=xl/ctrlProps/ctrlProp37.xml><?xml version="1.0" encoding="utf-8"?>
<formControlPr xmlns="http://schemas.microsoft.com/office/spreadsheetml/2009/9/main" objectType="CheckBox" fmlaLink="Tabelle!$C$71" lockText="1" noThreeD="1"/>
</file>

<file path=xl/ctrlProps/ctrlProp38.xml><?xml version="1.0" encoding="utf-8"?>
<formControlPr xmlns="http://schemas.microsoft.com/office/spreadsheetml/2009/9/main" objectType="CheckBox" fmlaLink="Tabelle!$C$70" lockText="1" noThreeD="1"/>
</file>

<file path=xl/ctrlProps/ctrlProp39.xml><?xml version="1.0" encoding="utf-8"?>
<formControlPr xmlns="http://schemas.microsoft.com/office/spreadsheetml/2009/9/main" objectType="CheckBox" fmlaLink="Tabelle!$C$72" lockText="1" noThreeD="1"/>
</file>

<file path=xl/ctrlProps/ctrlProp4.xml><?xml version="1.0" encoding="utf-8"?>
<formControlPr xmlns="http://schemas.microsoft.com/office/spreadsheetml/2009/9/main" objectType="Drop" dropLines="15" dropStyle="combo" dx="16" fmlaLink="Tabelle!$C$21" fmlaRange="Strutture" noThreeD="1" val="0"/>
</file>

<file path=xl/ctrlProps/ctrlProp40.xml><?xml version="1.0" encoding="utf-8"?>
<formControlPr xmlns="http://schemas.microsoft.com/office/spreadsheetml/2009/9/main" objectType="CheckBox" fmlaLink="Tabelle!$C$73" lockText="1" noThreeD="1"/>
</file>

<file path=xl/ctrlProps/ctrlProp41.xml><?xml version="1.0" encoding="utf-8"?>
<formControlPr xmlns="http://schemas.microsoft.com/office/spreadsheetml/2009/9/main" objectType="Drop" dropLines="15" dropStyle="combo" dx="16" fmlaLink="Tabelle!$C$2" fmlaRange="Qualifica" noThreeD="1" sel="10" val="0"/>
</file>

<file path=xl/ctrlProps/ctrlProp42.xml><?xml version="1.0" encoding="utf-8"?>
<formControlPr xmlns="http://schemas.microsoft.com/office/spreadsheetml/2009/9/main" objectType="Drop" dropStyle="combo" dx="16" fmlaLink="Tabelle!$N$122" fmlaRange="Tabelle!$K$122:$K$125" noThreeD="1" val="0"/>
</file>

<file path=xl/ctrlProps/ctrlProp43.xml><?xml version="1.0" encoding="utf-8"?>
<formControlPr xmlns="http://schemas.microsoft.com/office/spreadsheetml/2009/9/main" objectType="Drop" dropStyle="combo" dx="16" fmlaLink="Tabelle!$P$122" fmlaRange="Tabelle!$L$122:$L$124" noThreeD="1" val="0"/>
</file>

<file path=xl/ctrlProps/ctrlProp44.xml><?xml version="1.0" encoding="utf-8"?>
<formControlPr xmlns="http://schemas.microsoft.com/office/spreadsheetml/2009/9/main" objectType="Drop" dropStyle="combo" dx="16" fmlaLink="Tabelle!$N$123" fmlaRange="Tabelle!$K$122:$K$125" noThreeD="1" val="0"/>
</file>

<file path=xl/ctrlProps/ctrlProp45.xml><?xml version="1.0" encoding="utf-8"?>
<formControlPr xmlns="http://schemas.microsoft.com/office/spreadsheetml/2009/9/main" objectType="Drop" dropStyle="combo" dx="16" fmlaLink="Tabelle!$P$123" fmlaRange="Tabelle!$L$122:$L$124" noThreeD="1" val="0"/>
</file>

<file path=xl/ctrlProps/ctrlProp46.xml><?xml version="1.0" encoding="utf-8"?>
<formControlPr xmlns="http://schemas.microsoft.com/office/spreadsheetml/2009/9/main" objectType="Drop" dropStyle="combo" dx="16" fmlaLink="Tabelle!$N$124" fmlaRange="Tabelle!$K$122:$K$125" noThreeD="1" val="0"/>
</file>

<file path=xl/ctrlProps/ctrlProp47.xml><?xml version="1.0" encoding="utf-8"?>
<formControlPr xmlns="http://schemas.microsoft.com/office/spreadsheetml/2009/9/main" objectType="Drop" dropStyle="combo" dx="16" fmlaLink="Tabelle!$P$124" fmlaRange="Tabelle!$L$122:$L$124" noThreeD="1" val="0"/>
</file>

<file path=xl/ctrlProps/ctrlProp48.xml><?xml version="1.0" encoding="utf-8"?>
<formControlPr xmlns="http://schemas.microsoft.com/office/spreadsheetml/2009/9/main" objectType="Drop" dropStyle="combo" dx="16" fmlaLink="Tabelle!$N$125" fmlaRange="Tabelle!$K$122:$K$125" noThreeD="1" val="0"/>
</file>

<file path=xl/ctrlProps/ctrlProp49.xml><?xml version="1.0" encoding="utf-8"?>
<formControlPr xmlns="http://schemas.microsoft.com/office/spreadsheetml/2009/9/main" objectType="Drop" dropStyle="combo" dx="16" fmlaLink="Tabelle!$P$125" fmlaRange="Tabelle!$L$122:$L$124" noThreeD="1" val="0"/>
</file>

<file path=xl/ctrlProps/ctrlProp5.xml><?xml version="1.0" encoding="utf-8"?>
<formControlPr xmlns="http://schemas.microsoft.com/office/spreadsheetml/2009/9/main" objectType="CheckBox" fmlaLink="Tabelle!$B$41" lockText="1" noThreeD="1"/>
</file>

<file path=xl/ctrlProps/ctrlProp50.xml><?xml version="1.0" encoding="utf-8"?>
<formControlPr xmlns="http://schemas.microsoft.com/office/spreadsheetml/2009/9/main" objectType="CheckBox" fmlaLink="Tabelle!$B$122" lockText="1" noThreeD="1"/>
</file>

<file path=xl/ctrlProps/ctrlProp51.xml><?xml version="1.0" encoding="utf-8"?>
<formControlPr xmlns="http://schemas.microsoft.com/office/spreadsheetml/2009/9/main" objectType="CheckBox" fmlaLink="Tabelle!$B$123" lockText="1" noThreeD="1"/>
</file>

<file path=xl/ctrlProps/ctrlProp52.xml><?xml version="1.0" encoding="utf-8"?>
<formControlPr xmlns="http://schemas.microsoft.com/office/spreadsheetml/2009/9/main" objectType="CheckBox" fmlaLink="Tabelle!$B$124" lockText="1" noThreeD="1"/>
</file>

<file path=xl/ctrlProps/ctrlProp53.xml><?xml version="1.0" encoding="utf-8"?>
<formControlPr xmlns="http://schemas.microsoft.com/office/spreadsheetml/2009/9/main" objectType="CheckBox" fmlaLink="Tabelle!$D$122" lockText="1" noThreeD="1"/>
</file>

<file path=xl/ctrlProps/ctrlProp54.xml><?xml version="1.0" encoding="utf-8"?>
<formControlPr xmlns="http://schemas.microsoft.com/office/spreadsheetml/2009/9/main" objectType="CheckBox" fmlaLink="Tabelle!$D$123" lockText="1" noThreeD="1"/>
</file>

<file path=xl/ctrlProps/ctrlProp55.xml><?xml version="1.0" encoding="utf-8"?>
<formControlPr xmlns="http://schemas.microsoft.com/office/spreadsheetml/2009/9/main" objectType="CheckBox" fmlaLink="Tabelle!$D$124" lockText="1" noThreeD="1"/>
</file>

<file path=xl/ctrlProps/ctrlProp56.xml><?xml version="1.0" encoding="utf-8"?>
<formControlPr xmlns="http://schemas.microsoft.com/office/spreadsheetml/2009/9/main" objectType="CheckBox" fmlaLink="Tabelle!$C$110" lockText="1" noThreeD="1"/>
</file>

<file path=xl/ctrlProps/ctrlProp6.xml><?xml version="1.0" encoding="utf-8"?>
<formControlPr xmlns="http://schemas.microsoft.com/office/spreadsheetml/2009/9/main" objectType="CheckBox" fmlaLink="Tabelle!$B$42" lockText="1" noThreeD="1"/>
</file>

<file path=xl/ctrlProps/ctrlProp7.xml><?xml version="1.0" encoding="utf-8"?>
<formControlPr xmlns="http://schemas.microsoft.com/office/spreadsheetml/2009/9/main" objectType="CheckBox" fmlaLink="Tabelle!$C$55" lockText="1" noThreeD="1"/>
</file>

<file path=xl/ctrlProps/ctrlProp8.xml><?xml version="1.0" encoding="utf-8"?>
<formControlPr xmlns="http://schemas.microsoft.com/office/spreadsheetml/2009/9/main" objectType="CheckBox" fmlaLink="Tabelle!$C$57" lockText="1" noThreeD="1"/>
</file>

<file path=xl/ctrlProps/ctrlProp9.xml><?xml version="1.0" encoding="utf-8"?>
<formControlPr xmlns="http://schemas.microsoft.com/office/spreadsheetml/2009/9/main" objectType="CheckBox" fmlaLink="Tabelle!$C$58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47625</xdr:rowOff>
    </xdr:from>
    <xdr:to>
      <xdr:col>1</xdr:col>
      <xdr:colOff>200024</xdr:colOff>
      <xdr:row>3</xdr:row>
      <xdr:rowOff>64823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" y="47625"/>
          <a:ext cx="752475" cy="731573"/>
        </a:xfrm>
        <a:prstGeom prst="rect">
          <a:avLst/>
        </a:prstGeom>
      </xdr:spPr>
    </xdr:pic>
    <xdr:clientData/>
  </xdr:twoCellAnchor>
  <xdr:oneCellAnchor>
    <xdr:from>
      <xdr:col>17</xdr:col>
      <xdr:colOff>638175</xdr:colOff>
      <xdr:row>11</xdr:row>
      <xdr:rowOff>0</xdr:rowOff>
    </xdr:from>
    <xdr:ext cx="184731" cy="264560"/>
    <xdr:sp macro="" textlink="">
      <xdr:nvSpPr>
        <xdr:cNvPr id="40" name="CasellaDiTesto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10896600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47625</xdr:rowOff>
    </xdr:from>
    <xdr:to>
      <xdr:col>1</xdr:col>
      <xdr:colOff>200024</xdr:colOff>
      <xdr:row>3</xdr:row>
      <xdr:rowOff>64823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" y="47625"/>
          <a:ext cx="752475" cy="73157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15</xdr:row>
          <xdr:rowOff>0</xdr:rowOff>
        </xdr:from>
        <xdr:to>
          <xdr:col>13</xdr:col>
          <xdr:colOff>220980</xdr:colOff>
          <xdr:row>15</xdr:row>
          <xdr:rowOff>236220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16</xdr:row>
          <xdr:rowOff>99060</xdr:rowOff>
        </xdr:from>
        <xdr:to>
          <xdr:col>13</xdr:col>
          <xdr:colOff>220980</xdr:colOff>
          <xdr:row>17</xdr:row>
          <xdr:rowOff>83820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17</xdr:row>
          <xdr:rowOff>190500</xdr:rowOff>
        </xdr:from>
        <xdr:to>
          <xdr:col>13</xdr:col>
          <xdr:colOff>220980</xdr:colOff>
          <xdr:row>18</xdr:row>
          <xdr:rowOff>182880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16</xdr:row>
          <xdr:rowOff>106680</xdr:rowOff>
        </xdr:from>
        <xdr:to>
          <xdr:col>4</xdr:col>
          <xdr:colOff>266700</xdr:colOff>
          <xdr:row>17</xdr:row>
          <xdr:rowOff>121920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E' richiesta l'abilitazione del badge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17</xdr:row>
          <xdr:rowOff>121920</xdr:rowOff>
        </xdr:from>
        <xdr:to>
          <xdr:col>5</xdr:col>
          <xdr:colOff>68580</xdr:colOff>
          <xdr:row>18</xdr:row>
          <xdr:rowOff>144780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Accesso con possibilità di intervento sull'allarme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419101</xdr:colOff>
          <xdr:row>25</xdr:row>
          <xdr:rowOff>123825</xdr:rowOff>
        </xdr:from>
        <xdr:to>
          <xdr:col>12</xdr:col>
          <xdr:colOff>1</xdr:colOff>
          <xdr:row>30</xdr:row>
          <xdr:rowOff>28575</xdr:rowOff>
        </xdr:to>
        <xdr:grpSp>
          <xdr:nvGrpSpPr>
            <xdr:cNvPr id="3" name="Gruppo 2">
              <a:extLst>
                <a:ext uri="{FF2B5EF4-FFF2-40B4-BE49-F238E27FC236}">
                  <a16:creationId xmlns:a16="http://schemas.microsoft.com/office/drawing/2014/main" xmlns="" id="{00000000-0008-0000-0100-000003000000}"/>
                </a:ext>
              </a:extLst>
            </xdr:cNvPr>
            <xdr:cNvGrpSpPr/>
          </xdr:nvGrpSpPr>
          <xdr:grpSpPr>
            <a:xfrm>
              <a:off x="6972301" y="6076950"/>
              <a:ext cx="819150" cy="885825"/>
              <a:chOff x="3933826" y="6219825"/>
              <a:chExt cx="800100" cy="800100"/>
            </a:xfrm>
          </xdr:grpSpPr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</a:extLst>
              </xdr:cNvPr>
              <xdr:cNvSpPr/>
            </xdr:nvSpPr>
            <xdr:spPr>
              <a:xfrm>
                <a:off x="3933826" y="6219825"/>
                <a:ext cx="800100" cy="266700"/>
              </a:xfrm>
              <a:prstGeom prst="rect">
                <a:avLst/>
              </a:prstGeom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it-IT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chimiche</a:t>
                </a:r>
              </a:p>
            </xdr:txBody>
          </xdr:sp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</a:extLst>
              </xdr:cNvPr>
              <xdr:cNvSpPr/>
            </xdr:nvSpPr>
            <xdr:spPr>
              <a:xfrm>
                <a:off x="3933826" y="6575425"/>
                <a:ext cx="800100" cy="266700"/>
              </a:xfrm>
              <a:prstGeom prst="rect">
                <a:avLst/>
              </a:prstGeom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it-IT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biologiche</a:t>
                </a:r>
              </a:p>
            </xdr:txBody>
          </xdr:sp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</a:extLst>
              </xdr:cNvPr>
              <xdr:cNvSpPr/>
            </xdr:nvSpPr>
            <xdr:spPr>
              <a:xfrm>
                <a:off x="3933826" y="6397625"/>
                <a:ext cx="800100" cy="266700"/>
              </a:xfrm>
              <a:prstGeom prst="rect">
                <a:avLst/>
              </a:prstGeom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it-IT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cancerogene</a:t>
                </a:r>
              </a:p>
            </xdr:txBody>
          </xdr:sp>
          <xdr:sp macro="" textlink="">
            <xdr:nvSpPr>
              <xdr:cNvPr id="1044" name="Check Box 20" hidden="1">
                <a:extLst>
                  <a:ext uri="{63B3BB69-23CF-44E3-9099-C40C66FF867C}">
                    <a14:compatExt spid="_x0000_s1044"/>
                  </a:ext>
                </a:extLst>
              </xdr:cNvPr>
              <xdr:cNvSpPr/>
            </xdr:nvSpPr>
            <xdr:spPr>
              <a:xfrm>
                <a:off x="3933826" y="6753225"/>
                <a:ext cx="800100" cy="266700"/>
              </a:xfrm>
              <a:prstGeom prst="rect">
                <a:avLst/>
              </a:prstGeom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it-IT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Altro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295275</xdr:colOff>
          <xdr:row>40</xdr:row>
          <xdr:rowOff>209550</xdr:rowOff>
        </xdr:from>
        <xdr:to>
          <xdr:col>2</xdr:col>
          <xdr:colOff>476250</xdr:colOff>
          <xdr:row>49</xdr:row>
          <xdr:rowOff>57150</xdr:rowOff>
        </xdr:to>
        <xdr:grpSp>
          <xdr:nvGrpSpPr>
            <xdr:cNvPr id="6" name="Gruppo 5">
              <a:extLst>
                <a:ext uri="{FF2B5EF4-FFF2-40B4-BE49-F238E27FC236}">
                  <a16:creationId xmlns:a16="http://schemas.microsoft.com/office/drawing/2014/main" xmlns="" id="{00000000-0008-0000-0100-000006000000}"/>
                </a:ext>
              </a:extLst>
            </xdr:cNvPr>
            <xdr:cNvGrpSpPr/>
          </xdr:nvGrpSpPr>
          <xdr:grpSpPr>
            <a:xfrm>
              <a:off x="295275" y="9839325"/>
              <a:ext cx="1419225" cy="1619250"/>
              <a:chOff x="295275" y="7172318"/>
              <a:chExt cx="1981200" cy="1562113"/>
            </a:xfrm>
          </xdr:grpSpPr>
          <xdr:sp macro="" textlink="">
            <xdr:nvSpPr>
              <xdr:cNvPr id="1063" name="Check Box 39" hidden="1">
                <a:extLst>
                  <a:ext uri="{63B3BB69-23CF-44E3-9099-C40C66FF867C}">
                    <a14:compatExt spid="_x0000_s1063"/>
                  </a:ext>
                </a:extLst>
              </xdr:cNvPr>
              <xdr:cNvSpPr/>
            </xdr:nvSpPr>
            <xdr:spPr>
              <a:xfrm>
                <a:off x="295275" y="7172318"/>
                <a:ext cx="1981200" cy="266700"/>
              </a:xfrm>
              <a:prstGeom prst="rect">
                <a:avLst/>
              </a:prstGeom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it-IT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guanti di protezione</a:t>
                </a:r>
              </a:p>
            </xdr:txBody>
          </xdr:sp>
          <xdr:sp macro="" textlink="">
            <xdr:nvSpPr>
              <xdr:cNvPr id="1064" name="Check Box 40" hidden="1">
                <a:extLst>
                  <a:ext uri="{63B3BB69-23CF-44E3-9099-C40C66FF867C}">
                    <a14:compatExt spid="_x0000_s1064"/>
                  </a:ext>
                </a:extLst>
              </xdr:cNvPr>
              <xdr:cNvSpPr/>
            </xdr:nvSpPr>
            <xdr:spPr>
              <a:xfrm>
                <a:off x="295275" y="7357382"/>
                <a:ext cx="1981200" cy="266700"/>
              </a:xfrm>
              <a:prstGeom prst="rect">
                <a:avLst/>
              </a:prstGeom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it-IT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mascherina antipolvere</a:t>
                </a:r>
              </a:p>
            </xdr:txBody>
          </xdr:sp>
          <xdr:sp macro="" textlink="">
            <xdr:nvSpPr>
              <xdr:cNvPr id="1065" name="Check Box 41" hidden="1">
                <a:extLst>
                  <a:ext uri="{63B3BB69-23CF-44E3-9099-C40C66FF867C}">
                    <a14:compatExt spid="_x0000_s1065"/>
                  </a:ext>
                </a:extLst>
              </xdr:cNvPr>
              <xdr:cNvSpPr/>
            </xdr:nvSpPr>
            <xdr:spPr>
              <a:xfrm>
                <a:off x="295275" y="7542439"/>
                <a:ext cx="1981200" cy="266700"/>
              </a:xfrm>
              <a:prstGeom prst="rect">
                <a:avLst/>
              </a:prstGeom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it-IT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occhiali</a:t>
                </a:r>
              </a:p>
            </xdr:txBody>
          </xdr:sp>
          <xdr:sp macro="" textlink="">
            <xdr:nvSpPr>
              <xdr:cNvPr id="1066" name="Check Box 42" hidden="1">
                <a:extLst>
                  <a:ext uri="{63B3BB69-23CF-44E3-9099-C40C66FF867C}">
                    <a14:compatExt spid="_x0000_s1066"/>
                  </a:ext>
                </a:extLst>
              </xdr:cNvPr>
              <xdr:cNvSpPr/>
            </xdr:nvSpPr>
            <xdr:spPr>
              <a:xfrm>
                <a:off x="295275" y="7727496"/>
                <a:ext cx="1981200" cy="266700"/>
              </a:xfrm>
              <a:prstGeom prst="rect">
                <a:avLst/>
              </a:prstGeom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it-IT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scarpe/stivali di sicurezza</a:t>
                </a:r>
              </a:p>
            </xdr:txBody>
          </xdr:sp>
          <xdr:sp macro="" textlink="">
            <xdr:nvSpPr>
              <xdr:cNvPr id="1067" name="Check Box 43" hidden="1">
                <a:extLst>
                  <a:ext uri="{63B3BB69-23CF-44E3-9099-C40C66FF867C}">
                    <a14:compatExt spid="_x0000_s1067"/>
                  </a:ext>
                </a:extLst>
              </xdr:cNvPr>
              <xdr:cNvSpPr/>
            </xdr:nvSpPr>
            <xdr:spPr>
              <a:xfrm>
                <a:off x="295275" y="7912553"/>
                <a:ext cx="1981200" cy="266700"/>
              </a:xfrm>
              <a:prstGeom prst="rect">
                <a:avLst/>
              </a:prstGeom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it-IT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cuffie/tappi antirumore</a:t>
                </a:r>
              </a:p>
            </xdr:txBody>
          </xdr:sp>
          <xdr:sp macro="" textlink="">
            <xdr:nvSpPr>
              <xdr:cNvPr id="1068" name="Check Box 44" hidden="1">
                <a:extLst>
                  <a:ext uri="{63B3BB69-23CF-44E3-9099-C40C66FF867C}">
                    <a14:compatExt spid="_x0000_s1068"/>
                  </a:ext>
                </a:extLst>
              </xdr:cNvPr>
              <xdr:cNvSpPr/>
            </xdr:nvSpPr>
            <xdr:spPr>
              <a:xfrm>
                <a:off x="295275" y="8282667"/>
                <a:ext cx="1981200" cy="266700"/>
              </a:xfrm>
              <a:prstGeom prst="rect">
                <a:avLst/>
              </a:prstGeom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it-IT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nessun DPI</a:t>
                </a:r>
              </a:p>
            </xdr:txBody>
          </xdr:sp>
          <xdr:sp macro="" textlink="">
            <xdr:nvSpPr>
              <xdr:cNvPr id="1069" name="Check Box 45" hidden="1">
                <a:extLst>
                  <a:ext uri="{63B3BB69-23CF-44E3-9099-C40C66FF867C}">
                    <a14:compatExt spid="_x0000_s1069"/>
                  </a:ext>
                </a:extLst>
              </xdr:cNvPr>
              <xdr:cNvSpPr/>
            </xdr:nvSpPr>
            <xdr:spPr>
              <a:xfrm>
                <a:off x="295275" y="8097610"/>
                <a:ext cx="1981200" cy="266700"/>
              </a:xfrm>
              <a:prstGeom prst="rect">
                <a:avLst/>
              </a:prstGeom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it-IT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camice</a:t>
                </a:r>
              </a:p>
            </xdr:txBody>
          </xdr:sp>
          <xdr:sp macro="" textlink="">
            <xdr:nvSpPr>
              <xdr:cNvPr id="1077" name="Check Box 53" hidden="1">
                <a:extLst>
                  <a:ext uri="{63B3BB69-23CF-44E3-9099-C40C66FF867C}">
                    <a14:compatExt spid="_x0000_s1077"/>
                  </a:ext>
                </a:extLst>
              </xdr:cNvPr>
              <xdr:cNvSpPr/>
            </xdr:nvSpPr>
            <xdr:spPr>
              <a:xfrm>
                <a:off x="295275" y="8467731"/>
                <a:ext cx="1981200" cy="266700"/>
              </a:xfrm>
              <a:prstGeom prst="rect">
                <a:avLst/>
              </a:prstGeom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it-IT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altro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428625</xdr:colOff>
          <xdr:row>27</xdr:row>
          <xdr:rowOff>142875</xdr:rowOff>
        </xdr:from>
        <xdr:to>
          <xdr:col>8</xdr:col>
          <xdr:colOff>447675</xdr:colOff>
          <xdr:row>33</xdr:row>
          <xdr:rowOff>152400</xdr:rowOff>
        </xdr:to>
        <xdr:grpSp>
          <xdr:nvGrpSpPr>
            <xdr:cNvPr id="5" name="Gruppo 4">
              <a:extLst>
                <a:ext uri="{FF2B5EF4-FFF2-40B4-BE49-F238E27FC236}">
                  <a16:creationId xmlns:a16="http://schemas.microsoft.com/office/drawing/2014/main" xmlns="" id="{00000000-0008-0000-0100-000005000000}"/>
                </a:ext>
              </a:extLst>
            </xdr:cNvPr>
            <xdr:cNvGrpSpPr/>
          </xdr:nvGrpSpPr>
          <xdr:grpSpPr>
            <a:xfrm>
              <a:off x="3619500" y="6505573"/>
              <a:ext cx="1971675" cy="1495424"/>
              <a:chOff x="2819400" y="4848225"/>
              <a:chExt cx="1847850" cy="1429877"/>
            </a:xfrm>
          </xdr:grpSpPr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>
              <a:xfrm>
                <a:off x="2819400" y="4848225"/>
                <a:ext cx="1657350" cy="144000"/>
              </a:xfrm>
              <a:prstGeom prst="rect">
                <a:avLst/>
              </a:prstGeom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it-IT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elettrico/elettromagnetico</a:t>
                </a:r>
              </a:p>
            </xdr:txBody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</a:extLst>
              </xdr:cNvPr>
              <xdr:cNvSpPr/>
            </xdr:nvSpPr>
            <xdr:spPr>
              <a:xfrm>
                <a:off x="2819400" y="5276851"/>
                <a:ext cx="1657350" cy="144000"/>
              </a:xfrm>
              <a:prstGeom prst="rect">
                <a:avLst/>
              </a:prstGeom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it-IT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meccanico</a:t>
                </a:r>
              </a:p>
            </xdr:txBody>
          </xdr:sp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</a:extLst>
              </xdr:cNvPr>
              <xdr:cNvSpPr/>
            </xdr:nvSpPr>
            <xdr:spPr>
              <a:xfrm>
                <a:off x="2819400" y="5491164"/>
                <a:ext cx="1657350" cy="144000"/>
              </a:xfrm>
              <a:prstGeom prst="rect">
                <a:avLst/>
              </a:prstGeom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it-IT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videoterminale</a:t>
                </a:r>
              </a:p>
            </xdr:txBody>
          </xdr:sp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</a:extLst>
              </xdr:cNvPr>
              <xdr:cNvSpPr/>
            </xdr:nvSpPr>
            <xdr:spPr>
              <a:xfrm>
                <a:off x="2819400" y="5062538"/>
                <a:ext cx="1657350" cy="144000"/>
              </a:xfrm>
              <a:prstGeom prst="rect">
                <a:avLst/>
              </a:prstGeom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it-IT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chimico</a:t>
                </a:r>
              </a:p>
            </xdr:txBody>
          </xdr:sp>
          <xdr:sp macro="" textlink="">
            <xdr:nvSpPr>
              <xdr:cNvPr id="1086" name="Check Box 62" hidden="1">
                <a:extLst>
                  <a:ext uri="{63B3BB69-23CF-44E3-9099-C40C66FF867C}">
                    <a14:compatExt spid="_x0000_s1086"/>
                  </a:ext>
                </a:extLst>
              </xdr:cNvPr>
              <xdr:cNvSpPr/>
            </xdr:nvSpPr>
            <xdr:spPr>
              <a:xfrm>
                <a:off x="2819400" y="6134101"/>
                <a:ext cx="1847850" cy="144001"/>
              </a:xfrm>
              <a:prstGeom prst="rect">
                <a:avLst/>
              </a:prstGeom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it-IT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attività in esterno</a:t>
                </a:r>
              </a:p>
            </xdr:txBody>
          </xdr:sp>
          <xdr:sp macro="" textlink="">
            <xdr:nvSpPr>
              <xdr:cNvPr id="1087" name="Check Box 63" hidden="1">
                <a:extLst>
                  <a:ext uri="{63B3BB69-23CF-44E3-9099-C40C66FF867C}">
                    <a14:compatExt spid="_x0000_s1087"/>
                  </a:ext>
                </a:extLst>
              </xdr:cNvPr>
              <xdr:cNvSpPr/>
            </xdr:nvSpPr>
            <xdr:spPr>
              <a:xfrm>
                <a:off x="2819400" y="5919790"/>
                <a:ext cx="1847850" cy="144000"/>
              </a:xfrm>
              <a:prstGeom prst="rect">
                <a:avLst/>
              </a:prstGeom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it-IT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atmosfere esplosive</a:t>
                </a:r>
              </a:p>
            </xdr:txBody>
          </xdr:sp>
          <xdr:sp macro="" textlink="">
            <xdr:nvSpPr>
              <xdr:cNvPr id="1088" name="Check Box 64" hidden="1">
                <a:extLst>
                  <a:ext uri="{63B3BB69-23CF-44E3-9099-C40C66FF867C}">
                    <a14:compatExt spid="_x0000_s1088"/>
                  </a:ext>
                </a:extLst>
              </xdr:cNvPr>
              <xdr:cNvSpPr/>
            </xdr:nvSpPr>
            <xdr:spPr>
              <a:xfrm>
                <a:off x="2819400" y="5705477"/>
                <a:ext cx="1847850" cy="144000"/>
              </a:xfrm>
              <a:prstGeom prst="rect">
                <a:avLst/>
              </a:prstGeom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it-IT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biomeccanico ed ergonomico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335280</xdr:colOff>
          <xdr:row>26</xdr:row>
          <xdr:rowOff>83820</xdr:rowOff>
        </xdr:from>
        <xdr:to>
          <xdr:col>4</xdr:col>
          <xdr:colOff>312420</xdr:colOff>
          <xdr:row>36</xdr:row>
          <xdr:rowOff>182880</xdr:rowOff>
        </xdr:to>
        <xdr:sp macro="" textlink="">
          <xdr:nvSpPr>
            <xdr:cNvPr id="1090" name="Group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7432" rIns="0" bIns="0" anchor="t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Rischi fisici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457199</xdr:colOff>
          <xdr:row>27</xdr:row>
          <xdr:rowOff>147639</xdr:rowOff>
        </xdr:from>
        <xdr:to>
          <xdr:col>4</xdr:col>
          <xdr:colOff>228600</xdr:colOff>
          <xdr:row>32</xdr:row>
          <xdr:rowOff>58014</xdr:rowOff>
        </xdr:to>
        <xdr:grpSp>
          <xdr:nvGrpSpPr>
            <xdr:cNvPr id="10" name="Gruppo 9">
              <a:extLst>
                <a:ext uri="{FF2B5EF4-FFF2-40B4-BE49-F238E27FC236}">
                  <a16:creationId xmlns:a16="http://schemas.microsoft.com/office/drawing/2014/main" xmlns="" id="{00000000-0008-0000-0100-00000A000000}"/>
                </a:ext>
              </a:extLst>
            </xdr:cNvPr>
            <xdr:cNvGrpSpPr/>
          </xdr:nvGrpSpPr>
          <xdr:grpSpPr>
            <a:xfrm>
              <a:off x="457199" y="6510339"/>
              <a:ext cx="2343151" cy="977175"/>
              <a:chOff x="457199" y="8043864"/>
              <a:chExt cx="2343151" cy="977175"/>
            </a:xfrm>
          </xdr:grpSpPr>
          <xdr:sp macro="" textlink="">
            <xdr:nvSpPr>
              <xdr:cNvPr id="1091" name="Check Box 67" hidden="1">
                <a:extLst>
                  <a:ext uri="{63B3BB69-23CF-44E3-9099-C40C66FF867C}">
                    <a14:compatExt spid="_x0000_s1091"/>
                  </a:ext>
                </a:extLst>
              </xdr:cNvPr>
              <xdr:cNvSpPr/>
            </xdr:nvSpPr>
            <xdr:spPr>
              <a:xfrm>
                <a:off x="457200" y="8669589"/>
                <a:ext cx="2343150" cy="142875"/>
              </a:xfrm>
              <a:prstGeom prst="rect">
                <a:avLst/>
              </a:prstGeom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it-IT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Radiazioni Ottiche Artificaili coerenti Laser</a:t>
                </a:r>
              </a:p>
            </xdr:txBody>
          </xdr:sp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</a:extLst>
              </xdr:cNvPr>
              <xdr:cNvSpPr/>
            </xdr:nvSpPr>
            <xdr:spPr>
              <a:xfrm>
                <a:off x="457200" y="8043864"/>
                <a:ext cx="1673296" cy="125602"/>
              </a:xfrm>
              <a:prstGeom prst="rect">
                <a:avLst/>
              </a:prstGeom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it-IT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rumore</a:t>
                </a:r>
              </a:p>
            </xdr:txBody>
          </xdr:sp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</a:extLst>
              </xdr:cNvPr>
              <xdr:cNvSpPr/>
            </xdr:nvSpPr>
            <xdr:spPr>
              <a:xfrm>
                <a:off x="457200" y="8461014"/>
                <a:ext cx="1384796" cy="125602"/>
              </a:xfrm>
              <a:prstGeom prst="rect">
                <a:avLst/>
              </a:prstGeom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it-IT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campi elettromagnetici</a:t>
                </a:r>
              </a:p>
            </xdr:txBody>
          </xdr:sp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</a:extLst>
              </xdr:cNvPr>
              <xdr:cNvSpPr/>
            </xdr:nvSpPr>
            <xdr:spPr>
              <a:xfrm>
                <a:off x="457200" y="8252439"/>
                <a:ext cx="1673296" cy="125602"/>
              </a:xfrm>
              <a:prstGeom prst="rect">
                <a:avLst/>
              </a:prstGeom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it-IT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vibrazioni</a:t>
                </a:r>
              </a:p>
            </xdr:txBody>
          </xdr:sp>
          <xdr:sp macro="" textlink="">
            <xdr:nvSpPr>
              <xdr:cNvPr id="1089" name="Check Box 65" hidden="1">
                <a:extLst>
                  <a:ext uri="{63B3BB69-23CF-44E3-9099-C40C66FF867C}">
                    <a14:compatExt spid="_x0000_s1089"/>
                  </a:ext>
                </a:extLst>
              </xdr:cNvPr>
              <xdr:cNvSpPr/>
            </xdr:nvSpPr>
            <xdr:spPr>
              <a:xfrm>
                <a:off x="457199" y="8895437"/>
                <a:ext cx="1999050" cy="125602"/>
              </a:xfrm>
              <a:prstGeom prst="rect">
                <a:avLst/>
              </a:prstGeom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it-IT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Radiazioni Ottiche Artificiali non coerenti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26</xdr:row>
          <xdr:rowOff>83820</xdr:rowOff>
        </xdr:from>
        <xdr:to>
          <xdr:col>9</xdr:col>
          <xdr:colOff>274320</xdr:colOff>
          <xdr:row>36</xdr:row>
          <xdr:rowOff>182880</xdr:rowOff>
        </xdr:to>
        <xdr:sp macro="" textlink="">
          <xdr:nvSpPr>
            <xdr:cNvPr id="1092" name="Group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7432" rIns="0" bIns="0" anchor="t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Altri rischi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259080</xdr:colOff>
          <xdr:row>24</xdr:row>
          <xdr:rowOff>198120</xdr:rowOff>
        </xdr:from>
        <xdr:to>
          <xdr:col>15</xdr:col>
          <xdr:colOff>114300</xdr:colOff>
          <xdr:row>36</xdr:row>
          <xdr:rowOff>213360</xdr:rowOff>
        </xdr:to>
        <xdr:sp macro="" textlink="">
          <xdr:nvSpPr>
            <xdr:cNvPr id="1094" name="Group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7432" rIns="0" bIns="0" anchor="t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Uso di sostanze</a:t>
              </a:r>
            </a:p>
          </xdr:txBody>
        </xdr:sp>
        <xdr:clientData/>
      </xdr:twoCellAnchor>
    </mc:Choice>
    <mc:Fallback/>
  </mc:AlternateContent>
  <xdr:oneCellAnchor>
    <xdr:from>
      <xdr:col>17</xdr:col>
      <xdr:colOff>638175</xdr:colOff>
      <xdr:row>46</xdr:row>
      <xdr:rowOff>9525</xdr:rowOff>
    </xdr:from>
    <xdr:ext cx="184731" cy="264560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10687050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15</xdr:row>
          <xdr:rowOff>114300</xdr:rowOff>
        </xdr:from>
        <xdr:to>
          <xdr:col>5</xdr:col>
          <xdr:colOff>274320</xdr:colOff>
          <xdr:row>19</xdr:row>
          <xdr:rowOff>7620</xdr:rowOff>
        </xdr:to>
        <xdr:sp macro="" textlink="">
          <xdr:nvSpPr>
            <xdr:cNvPr id="1098" name="Group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7432" rIns="0" bIns="0" anchor="t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Per le strutture selezionate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373380</xdr:colOff>
          <xdr:row>31</xdr:row>
          <xdr:rowOff>7620</xdr:rowOff>
        </xdr:from>
        <xdr:to>
          <xdr:col>15</xdr:col>
          <xdr:colOff>22860</xdr:colOff>
          <xdr:row>36</xdr:row>
          <xdr:rowOff>106680</xdr:rowOff>
        </xdr:to>
        <xdr:sp macro="" textlink="">
          <xdr:nvSpPr>
            <xdr:cNvPr id="1099" name="Group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7432" rIns="0" bIns="0" anchor="t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Con manipolazione diretta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365760</xdr:colOff>
          <xdr:row>25</xdr:row>
          <xdr:rowOff>76200</xdr:rowOff>
        </xdr:from>
        <xdr:to>
          <xdr:col>15</xdr:col>
          <xdr:colOff>22860</xdr:colOff>
          <xdr:row>30</xdr:row>
          <xdr:rowOff>198120</xdr:rowOff>
        </xdr:to>
        <xdr:sp macro="" textlink="">
          <xdr:nvSpPr>
            <xdr:cNvPr id="1100" name="Group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7432" rIns="0" bIns="0" anchor="t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Natura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419100</xdr:colOff>
          <xdr:row>31</xdr:row>
          <xdr:rowOff>104775</xdr:rowOff>
        </xdr:from>
        <xdr:to>
          <xdr:col>12</xdr:col>
          <xdr:colOff>438150</xdr:colOff>
          <xdr:row>35</xdr:row>
          <xdr:rowOff>28575</xdr:rowOff>
        </xdr:to>
        <xdr:grpSp>
          <xdr:nvGrpSpPr>
            <xdr:cNvPr id="9" name="Gruppo 8">
              <a:extLst>
                <a:ext uri="{FF2B5EF4-FFF2-40B4-BE49-F238E27FC236}">
                  <a16:creationId xmlns:a16="http://schemas.microsoft.com/office/drawing/2014/main" xmlns="" id="{00000000-0008-0000-0100-000009000000}"/>
                </a:ext>
              </a:extLst>
            </xdr:cNvPr>
            <xdr:cNvGrpSpPr/>
          </xdr:nvGrpSpPr>
          <xdr:grpSpPr>
            <a:xfrm>
              <a:off x="6972300" y="7286625"/>
              <a:ext cx="1257300" cy="1085850"/>
              <a:chOff x="6800850" y="8820150"/>
              <a:chExt cx="1257300" cy="1085850"/>
            </a:xfrm>
          </xdr:grpSpPr>
          <xdr:sp macro="" textlink="">
            <xdr:nvSpPr>
              <xdr:cNvPr id="1101" name="Check Box 77" hidden="1">
                <a:extLst>
                  <a:ext uri="{63B3BB69-23CF-44E3-9099-C40C66FF867C}">
                    <a14:compatExt spid="_x0000_s1101"/>
                  </a:ext>
                </a:extLst>
              </xdr:cNvPr>
              <xdr:cNvSpPr/>
            </xdr:nvSpPr>
            <xdr:spPr>
              <a:xfrm>
                <a:off x="6800850" y="8820150"/>
                <a:ext cx="1257300" cy="219075"/>
              </a:xfrm>
              <a:prstGeom prst="rect">
                <a:avLst/>
              </a:prstGeom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it-IT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&gt; 5 ore/giorno</a:t>
                </a:r>
              </a:p>
            </xdr:txBody>
          </xdr:sp>
          <xdr:sp macro="" textlink="">
            <xdr:nvSpPr>
              <xdr:cNvPr id="1102" name="Check Box 78" hidden="1">
                <a:extLst>
                  <a:ext uri="{63B3BB69-23CF-44E3-9099-C40C66FF867C}">
                    <a14:compatExt spid="_x0000_s1102"/>
                  </a:ext>
                </a:extLst>
              </xdr:cNvPr>
              <xdr:cNvSpPr/>
            </xdr:nvSpPr>
            <xdr:spPr>
              <a:xfrm>
                <a:off x="6800850" y="9258300"/>
                <a:ext cx="1257300" cy="219075"/>
              </a:xfrm>
              <a:prstGeom prst="rect">
                <a:avLst/>
              </a:prstGeom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it-IT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tra 1 e 3 ore/giorno</a:t>
                </a:r>
              </a:p>
            </xdr:txBody>
          </xdr:sp>
          <xdr:sp macro="" textlink="">
            <xdr:nvSpPr>
              <xdr:cNvPr id="1103" name="Check Box 79" hidden="1">
                <a:extLst>
                  <a:ext uri="{63B3BB69-23CF-44E3-9099-C40C66FF867C}">
                    <a14:compatExt spid="_x0000_s1103"/>
                  </a:ext>
                </a:extLst>
              </xdr:cNvPr>
              <xdr:cNvSpPr/>
            </xdr:nvSpPr>
            <xdr:spPr>
              <a:xfrm>
                <a:off x="6800850" y="9039225"/>
                <a:ext cx="1257300" cy="219075"/>
              </a:xfrm>
              <a:prstGeom prst="rect">
                <a:avLst/>
              </a:prstGeom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it-IT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tra 4 e 5 ore/giorno</a:t>
                </a:r>
              </a:p>
            </xdr:txBody>
          </xdr:sp>
          <xdr:sp macro="" textlink="">
            <xdr:nvSpPr>
              <xdr:cNvPr id="1104" name="Check Box 80" hidden="1">
                <a:extLst>
                  <a:ext uri="{63B3BB69-23CF-44E3-9099-C40C66FF867C}">
                    <a14:compatExt spid="_x0000_s1104"/>
                  </a:ext>
                </a:extLst>
              </xdr:cNvPr>
              <xdr:cNvSpPr/>
            </xdr:nvSpPr>
            <xdr:spPr>
              <a:xfrm>
                <a:off x="6800850" y="9467850"/>
                <a:ext cx="1257300" cy="219075"/>
              </a:xfrm>
              <a:prstGeom prst="rect">
                <a:avLst/>
              </a:prstGeom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it-IT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&lt; 1 ora/giorno</a:t>
                </a:r>
              </a:p>
            </xdr:txBody>
          </xdr:sp>
          <xdr:sp macro="" textlink="">
            <xdr:nvSpPr>
              <xdr:cNvPr id="1105" name="Check Box 81" hidden="1">
                <a:extLst>
                  <a:ext uri="{63B3BB69-23CF-44E3-9099-C40C66FF867C}">
                    <a14:compatExt spid="_x0000_s1105"/>
                  </a:ext>
                </a:extLst>
              </xdr:cNvPr>
              <xdr:cNvSpPr/>
            </xdr:nvSpPr>
            <xdr:spPr>
              <a:xfrm>
                <a:off x="6800850" y="9686925"/>
                <a:ext cx="1257300" cy="219075"/>
              </a:xfrm>
              <a:prstGeom prst="rect">
                <a:avLst/>
              </a:prstGeom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it-IT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Occasionalmente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12</xdr:row>
          <xdr:rowOff>30480</xdr:rowOff>
        </xdr:from>
        <xdr:to>
          <xdr:col>5</xdr:col>
          <xdr:colOff>403860</xdr:colOff>
          <xdr:row>13</xdr:row>
          <xdr:rowOff>22860</xdr:rowOff>
        </xdr:to>
        <xdr:sp macro="" textlink="">
          <xdr:nvSpPr>
            <xdr:cNvPr id="1108" name="Drop Down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182880</xdr:colOff>
          <xdr:row>56</xdr:row>
          <xdr:rowOff>0</xdr:rowOff>
        </xdr:from>
        <xdr:to>
          <xdr:col>2</xdr:col>
          <xdr:colOff>373380</xdr:colOff>
          <xdr:row>56</xdr:row>
          <xdr:rowOff>228600</xdr:rowOff>
        </xdr:to>
        <xdr:sp macro="" textlink="">
          <xdr:nvSpPr>
            <xdr:cNvPr id="1109" name="Drop Down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251460</xdr:colOff>
          <xdr:row>56</xdr:row>
          <xdr:rowOff>7620</xdr:rowOff>
        </xdr:from>
        <xdr:to>
          <xdr:col>12</xdr:col>
          <xdr:colOff>381000</xdr:colOff>
          <xdr:row>56</xdr:row>
          <xdr:rowOff>236220</xdr:rowOff>
        </xdr:to>
        <xdr:sp macro="" textlink="">
          <xdr:nvSpPr>
            <xdr:cNvPr id="1110" name="Drop Down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182880</xdr:colOff>
          <xdr:row>58</xdr:row>
          <xdr:rowOff>0</xdr:rowOff>
        </xdr:from>
        <xdr:to>
          <xdr:col>2</xdr:col>
          <xdr:colOff>373380</xdr:colOff>
          <xdr:row>58</xdr:row>
          <xdr:rowOff>228600</xdr:rowOff>
        </xdr:to>
        <xdr:sp macro="" textlink="">
          <xdr:nvSpPr>
            <xdr:cNvPr id="1113" name="Drop Down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251460</xdr:colOff>
          <xdr:row>58</xdr:row>
          <xdr:rowOff>7620</xdr:rowOff>
        </xdr:from>
        <xdr:to>
          <xdr:col>12</xdr:col>
          <xdr:colOff>381000</xdr:colOff>
          <xdr:row>58</xdr:row>
          <xdr:rowOff>236220</xdr:rowOff>
        </xdr:to>
        <xdr:sp macro="" textlink="">
          <xdr:nvSpPr>
            <xdr:cNvPr id="1114" name="Drop Down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182880</xdr:colOff>
          <xdr:row>60</xdr:row>
          <xdr:rowOff>0</xdr:rowOff>
        </xdr:from>
        <xdr:to>
          <xdr:col>2</xdr:col>
          <xdr:colOff>373380</xdr:colOff>
          <xdr:row>60</xdr:row>
          <xdr:rowOff>228600</xdr:rowOff>
        </xdr:to>
        <xdr:sp macro="" textlink="">
          <xdr:nvSpPr>
            <xdr:cNvPr id="1115" name="Drop Down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251460</xdr:colOff>
          <xdr:row>60</xdr:row>
          <xdr:rowOff>7620</xdr:rowOff>
        </xdr:from>
        <xdr:to>
          <xdr:col>12</xdr:col>
          <xdr:colOff>381000</xdr:colOff>
          <xdr:row>60</xdr:row>
          <xdr:rowOff>236220</xdr:rowOff>
        </xdr:to>
        <xdr:sp macro="" textlink="">
          <xdr:nvSpPr>
            <xdr:cNvPr id="1116" name="Drop Down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182880</xdr:colOff>
          <xdr:row>62</xdr:row>
          <xdr:rowOff>0</xdr:rowOff>
        </xdr:from>
        <xdr:to>
          <xdr:col>2</xdr:col>
          <xdr:colOff>373380</xdr:colOff>
          <xdr:row>62</xdr:row>
          <xdr:rowOff>228600</xdr:rowOff>
        </xdr:to>
        <xdr:sp macro="" textlink="">
          <xdr:nvSpPr>
            <xdr:cNvPr id="1117" name="Drop Down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251460</xdr:colOff>
          <xdr:row>62</xdr:row>
          <xdr:rowOff>7620</xdr:rowOff>
        </xdr:from>
        <xdr:to>
          <xdr:col>12</xdr:col>
          <xdr:colOff>381000</xdr:colOff>
          <xdr:row>62</xdr:row>
          <xdr:rowOff>236220</xdr:rowOff>
        </xdr:to>
        <xdr:sp macro="" textlink="">
          <xdr:nvSpPr>
            <xdr:cNvPr id="1118" name="Drop Down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47625</xdr:rowOff>
    </xdr:from>
    <xdr:to>
      <xdr:col>1</xdr:col>
      <xdr:colOff>95249</xdr:colOff>
      <xdr:row>3</xdr:row>
      <xdr:rowOff>64823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" y="47625"/>
          <a:ext cx="752475" cy="731573"/>
        </a:xfrm>
        <a:prstGeom prst="rect">
          <a:avLst/>
        </a:prstGeom>
      </xdr:spPr>
    </xdr:pic>
    <xdr:clientData/>
  </xdr:twoCellAnchor>
  <xdr:oneCellAnchor>
    <xdr:from>
      <xdr:col>17</xdr:col>
      <xdr:colOff>638175</xdr:colOff>
      <xdr:row>5</xdr:row>
      <xdr:rowOff>0</xdr:rowOff>
    </xdr:from>
    <xdr:ext cx="184731" cy="264560"/>
    <xdr:sp macro="" textlink="">
      <xdr:nvSpPr>
        <xdr:cNvPr id="40" name="CasellaDiTesto 39">
          <a:extLst>
            <a:ext uri="{FF2B5EF4-FFF2-40B4-BE49-F238E27FC236}">
              <a16:creationId xmlns:a16="http://schemas.microsoft.com/office/drawing/2014/main" xmlns="" id="{00000000-0008-0000-0200-000028000000}"/>
            </a:ext>
          </a:extLst>
        </xdr:cNvPr>
        <xdr:cNvSpPr txBox="1"/>
      </xdr:nvSpPr>
      <xdr:spPr>
        <a:xfrm>
          <a:off x="10896600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22</xdr:row>
          <xdr:rowOff>297180</xdr:rowOff>
        </xdr:from>
        <xdr:to>
          <xdr:col>8</xdr:col>
          <xdr:colOff>670560</xdr:colOff>
          <xdr:row>25</xdr:row>
          <xdr:rowOff>22860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25</xdr:row>
          <xdr:rowOff>228600</xdr:rowOff>
        </xdr:from>
        <xdr:to>
          <xdr:col>8</xdr:col>
          <xdr:colOff>670560</xdr:colOff>
          <xdr:row>28</xdr:row>
          <xdr:rowOff>22860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28</xdr:row>
          <xdr:rowOff>220980</xdr:rowOff>
        </xdr:from>
        <xdr:to>
          <xdr:col>8</xdr:col>
          <xdr:colOff>670560</xdr:colOff>
          <xdr:row>31</xdr:row>
          <xdr:rowOff>7620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525780</xdr:colOff>
          <xdr:row>22</xdr:row>
          <xdr:rowOff>297180</xdr:rowOff>
        </xdr:from>
        <xdr:to>
          <xdr:col>12</xdr:col>
          <xdr:colOff>152400</xdr:colOff>
          <xdr:row>25</xdr:row>
          <xdr:rowOff>22860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525780</xdr:colOff>
          <xdr:row>25</xdr:row>
          <xdr:rowOff>228600</xdr:rowOff>
        </xdr:from>
        <xdr:to>
          <xdr:col>12</xdr:col>
          <xdr:colOff>152400</xdr:colOff>
          <xdr:row>28</xdr:row>
          <xdr:rowOff>22860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525780</xdr:colOff>
          <xdr:row>28</xdr:row>
          <xdr:rowOff>220980</xdr:rowOff>
        </xdr:from>
        <xdr:to>
          <xdr:col>12</xdr:col>
          <xdr:colOff>152400</xdr:colOff>
          <xdr:row>31</xdr:row>
          <xdr:rowOff>7620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44</xdr:row>
          <xdr:rowOff>121920</xdr:rowOff>
        </xdr:from>
        <xdr:to>
          <xdr:col>11</xdr:col>
          <xdr:colOff>106680</xdr:colOff>
          <xdr:row>45</xdr:row>
          <xdr:rowOff>99060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2.xml"/><Relationship Id="rId5" Type="http://schemas.openxmlformats.org/officeDocument/2006/relationships/ctrlProp" Target="../ctrlProps/ctrlProp51.xml"/><Relationship Id="rId10" Type="http://schemas.openxmlformats.org/officeDocument/2006/relationships/ctrlProp" Target="../ctrlProps/ctrlProp56.xml"/><Relationship Id="rId4" Type="http://schemas.openxmlformats.org/officeDocument/2006/relationships/ctrlProp" Target="../ctrlProps/ctrlProp50.xml"/><Relationship Id="rId9" Type="http://schemas.openxmlformats.org/officeDocument/2006/relationships/ctrlProp" Target="../ctrlProps/ctrlProp5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mailto:andrea.toschi@unibo.it" TargetMode="External"/><Relationship Id="rId1" Type="http://schemas.openxmlformats.org/officeDocument/2006/relationships/hyperlink" Target="mailto:roberto.carli@unibo.it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tabColor theme="0"/>
    <pageSetUpPr fitToPage="1"/>
  </sheetPr>
  <dimension ref="A1:W56"/>
  <sheetViews>
    <sheetView showGridLines="0" tabSelected="1" zoomScaleNormal="100" workbookViewId="0">
      <selection activeCell="H10" sqref="H10:O10"/>
    </sheetView>
  </sheetViews>
  <sheetFormatPr defaultColWidth="9.33203125" defaultRowHeight="14.4" x14ac:dyDescent="0.3"/>
  <cols>
    <col min="1" max="2" width="9.33203125" style="36"/>
    <col min="3" max="3" width="10.6640625" style="36" bestFit="1" customWidth="1"/>
    <col min="4" max="5" width="9.33203125" style="36"/>
    <col min="6" max="6" width="10.6640625" style="36" customWidth="1"/>
    <col min="7" max="7" width="4.109375" style="36" customWidth="1"/>
    <col min="8" max="8" width="11.6640625" style="36" customWidth="1"/>
    <col min="9" max="9" width="10.44140625" style="36" customWidth="1"/>
    <col min="10" max="10" width="10.6640625" style="36" bestFit="1" customWidth="1"/>
    <col min="11" max="14" width="9.33203125" style="36"/>
    <col min="15" max="15" width="15.109375" style="36" customWidth="1"/>
    <col min="16" max="16" width="9.33203125" style="36"/>
    <col min="17" max="17" width="1.33203125" style="36" customWidth="1"/>
    <col min="18" max="18" width="38" style="36" customWidth="1"/>
    <col min="19" max="16384" width="9.33203125" style="36"/>
  </cols>
  <sheetData>
    <row r="1" spans="1:23" ht="18.75" x14ac:dyDescent="0.3">
      <c r="A1" s="110" t="s">
        <v>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42"/>
      <c r="R1" s="42"/>
      <c r="S1" s="42"/>
      <c r="T1" s="42"/>
      <c r="U1" s="42"/>
      <c r="V1" s="42"/>
      <c r="W1" s="42"/>
    </row>
    <row r="2" spans="1:23" ht="18.75" x14ac:dyDescent="0.3">
      <c r="A2" s="113" t="s">
        <v>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42"/>
      <c r="R2" s="42"/>
      <c r="S2" s="42"/>
      <c r="T2" s="42"/>
      <c r="U2" s="42"/>
      <c r="V2" s="42"/>
      <c r="W2" s="42"/>
    </row>
    <row r="3" spans="1:23" ht="18.75" x14ac:dyDescent="0.3">
      <c r="A3" s="113" t="s">
        <v>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5"/>
      <c r="Q3" s="42"/>
      <c r="R3" s="42"/>
      <c r="S3" s="42"/>
      <c r="T3" s="42"/>
      <c r="U3" s="42"/>
      <c r="V3" s="42"/>
      <c r="W3" s="42"/>
    </row>
    <row r="4" spans="1:23" ht="15" x14ac:dyDescent="0.2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42"/>
      <c r="R4" s="42"/>
      <c r="S4" s="42"/>
      <c r="T4" s="42"/>
      <c r="U4" s="42"/>
      <c r="V4" s="42"/>
      <c r="W4" s="42"/>
    </row>
    <row r="5" spans="1:23" ht="15" x14ac:dyDescent="0.2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42"/>
      <c r="R5" s="42"/>
      <c r="S5" s="42"/>
      <c r="T5" s="42"/>
      <c r="U5" s="42"/>
      <c r="V5" s="42"/>
      <c r="W5" s="42"/>
    </row>
    <row r="6" spans="1:23" ht="60" customHeight="1" x14ac:dyDescent="0.4">
      <c r="A6" s="12"/>
      <c r="B6" s="116" t="s">
        <v>291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  <c r="P6" s="55"/>
      <c r="Q6" s="42"/>
      <c r="R6" s="42"/>
      <c r="S6" s="43"/>
      <c r="T6" s="43"/>
      <c r="U6" s="43"/>
      <c r="V6" s="42"/>
      <c r="W6" s="42"/>
    </row>
    <row r="7" spans="1:23" ht="9" customHeight="1" thickBot="1" x14ac:dyDescent="0.3">
      <c r="A7" s="20"/>
      <c r="B7" s="21"/>
      <c r="C7" s="21"/>
      <c r="D7" s="21"/>
      <c r="E7" s="21"/>
      <c r="F7" s="21"/>
      <c r="G7" s="21"/>
      <c r="H7" s="21"/>
      <c r="I7" s="56"/>
      <c r="J7" s="21"/>
      <c r="K7" s="57"/>
      <c r="L7" s="57"/>
      <c r="M7" s="57"/>
      <c r="N7" s="57"/>
      <c r="O7" s="57"/>
      <c r="P7" s="58"/>
      <c r="Q7" s="42"/>
      <c r="R7" s="42"/>
      <c r="S7" s="43"/>
      <c r="T7" s="43"/>
      <c r="U7" s="43"/>
      <c r="V7" s="42"/>
      <c r="W7" s="42"/>
    </row>
    <row r="8" spans="1:23" ht="15" customHeight="1" x14ac:dyDescent="0.25">
      <c r="A8" s="12"/>
      <c r="B8" s="13"/>
      <c r="C8" s="13"/>
      <c r="D8" s="13"/>
      <c r="E8" s="13"/>
      <c r="F8" s="13"/>
      <c r="G8" s="13"/>
      <c r="H8" s="13"/>
      <c r="I8" s="18"/>
      <c r="J8" s="13"/>
      <c r="K8" s="54"/>
      <c r="L8" s="54"/>
      <c r="M8" s="54"/>
      <c r="N8" s="54"/>
      <c r="O8" s="54"/>
      <c r="P8" s="55"/>
      <c r="Q8" s="42"/>
      <c r="R8" s="42"/>
      <c r="S8" s="43"/>
      <c r="T8" s="43"/>
      <c r="U8" s="43"/>
      <c r="V8" s="42"/>
      <c r="W8" s="42"/>
    </row>
    <row r="9" spans="1:23" ht="39.9" customHeight="1" x14ac:dyDescent="0.25">
      <c r="A9" s="107" t="s">
        <v>164</v>
      </c>
      <c r="B9" s="107"/>
      <c r="C9" s="107"/>
      <c r="D9" s="107"/>
      <c r="E9" s="107"/>
      <c r="F9" s="107"/>
      <c r="G9" s="65"/>
      <c r="H9" s="108" t="s">
        <v>317</v>
      </c>
      <c r="I9" s="108"/>
      <c r="J9" s="108"/>
      <c r="K9" s="108"/>
      <c r="L9" s="108"/>
      <c r="M9" s="108"/>
      <c r="N9" s="108"/>
      <c r="O9" s="108"/>
      <c r="P9" s="55"/>
      <c r="Q9" s="42"/>
      <c r="R9" s="42"/>
      <c r="S9" s="43"/>
      <c r="T9" s="43"/>
      <c r="U9" s="43"/>
      <c r="V9" s="42"/>
      <c r="W9" s="42"/>
    </row>
    <row r="10" spans="1:23" ht="70.5" customHeight="1" x14ac:dyDescent="0.25">
      <c r="A10" s="107" t="s">
        <v>318</v>
      </c>
      <c r="B10" s="107"/>
      <c r="C10" s="107"/>
      <c r="D10" s="107"/>
      <c r="E10" s="107"/>
      <c r="F10" s="107"/>
      <c r="G10" s="65"/>
      <c r="H10" s="109" t="s">
        <v>322</v>
      </c>
      <c r="I10" s="109"/>
      <c r="J10" s="109"/>
      <c r="K10" s="109"/>
      <c r="L10" s="109"/>
      <c r="M10" s="109"/>
      <c r="N10" s="109"/>
      <c r="O10" s="109"/>
      <c r="P10" s="55"/>
      <c r="Q10" s="42"/>
      <c r="R10" s="42"/>
      <c r="S10" s="43"/>
      <c r="T10" s="43"/>
      <c r="U10" s="43"/>
      <c r="V10" s="42"/>
      <c r="W10" s="42"/>
    </row>
    <row r="11" spans="1:23" ht="16.5" customHeight="1" x14ac:dyDescent="0.25">
      <c r="A11" s="12"/>
      <c r="B11" s="66"/>
      <c r="C11" s="64"/>
      <c r="D11" s="51"/>
      <c r="E11" s="51"/>
      <c r="F11" s="51"/>
      <c r="G11" s="51"/>
      <c r="H11" s="51"/>
      <c r="I11" s="18"/>
      <c r="J11" s="59"/>
      <c r="K11" s="59"/>
      <c r="L11" s="59"/>
      <c r="M11" s="59"/>
      <c r="N11" s="59"/>
      <c r="O11" s="59"/>
      <c r="P11" s="60"/>
      <c r="Q11" s="42"/>
      <c r="R11" s="42"/>
      <c r="S11" s="43"/>
      <c r="T11" s="43"/>
      <c r="U11" s="43"/>
      <c r="V11" s="42"/>
      <c r="W11" s="42"/>
    </row>
    <row r="12" spans="1:23" ht="9" customHeight="1" thickBot="1" x14ac:dyDescent="0.35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/>
      <c r="Q12" s="42"/>
      <c r="R12" s="42"/>
      <c r="S12" s="42"/>
      <c r="T12" s="42"/>
      <c r="U12" s="42"/>
      <c r="V12" s="42"/>
      <c r="W12" s="42"/>
    </row>
    <row r="13" spans="1:23" ht="20.100000000000001" customHeight="1" x14ac:dyDescent="0.3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</row>
    <row r="14" spans="1:23" ht="24.75" customHeight="1" x14ac:dyDescent="0.3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</row>
    <row r="15" spans="1:23" ht="24.75" customHeight="1" x14ac:dyDescent="0.3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</row>
    <row r="16" spans="1:23" ht="20.100000000000001" customHeight="1" x14ac:dyDescent="0.3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</row>
    <row r="17" spans="1:23" ht="20.100000000000001" customHeight="1" x14ac:dyDescent="0.3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</row>
    <row r="18" spans="1:23" x14ac:dyDescent="0.3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</row>
    <row r="19" spans="1:23" x14ac:dyDescent="0.3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</row>
    <row r="20" spans="1:23" x14ac:dyDescent="0.3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</row>
    <row r="21" spans="1:23" x14ac:dyDescent="0.3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</row>
    <row r="22" spans="1:23" x14ac:dyDescent="0.3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</row>
    <row r="23" spans="1:23" x14ac:dyDescent="0.3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</row>
    <row r="24" spans="1:23" x14ac:dyDescent="0.3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</row>
    <row r="25" spans="1:23" x14ac:dyDescent="0.3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</row>
    <row r="26" spans="1:23" x14ac:dyDescent="0.3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</row>
    <row r="27" spans="1:23" x14ac:dyDescent="0.3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</row>
    <row r="28" spans="1:23" x14ac:dyDescent="0.3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</row>
    <row r="29" spans="1:23" x14ac:dyDescent="0.3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</row>
    <row r="30" spans="1:23" x14ac:dyDescent="0.3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</row>
    <row r="31" spans="1:23" x14ac:dyDescent="0.3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</row>
    <row r="32" spans="1:23" x14ac:dyDescent="0.3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</row>
    <row r="33" spans="1:23" x14ac:dyDescent="0.3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</row>
    <row r="34" spans="1:23" x14ac:dyDescent="0.3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</row>
    <row r="35" spans="1:23" x14ac:dyDescent="0.3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</row>
    <row r="36" spans="1:23" x14ac:dyDescent="0.3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</row>
    <row r="37" spans="1:23" x14ac:dyDescent="0.3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</row>
    <row r="38" spans="1:23" x14ac:dyDescent="0.3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</row>
    <row r="39" spans="1:23" x14ac:dyDescent="0.3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</row>
    <row r="40" spans="1:23" x14ac:dyDescent="0.3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</row>
    <row r="41" spans="1:23" x14ac:dyDescent="0.3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</row>
    <row r="42" spans="1:23" x14ac:dyDescent="0.3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</row>
    <row r="43" spans="1:23" x14ac:dyDescent="0.3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</row>
    <row r="44" spans="1:23" x14ac:dyDescent="0.3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</row>
    <row r="45" spans="1:23" x14ac:dyDescent="0.3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</row>
    <row r="46" spans="1:23" x14ac:dyDescent="0.3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</row>
    <row r="47" spans="1:23" x14ac:dyDescent="0.3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</row>
    <row r="48" spans="1:23" x14ac:dyDescent="0.3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</row>
    <row r="49" spans="1:23" x14ac:dyDescent="0.3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</row>
    <row r="50" spans="1:23" x14ac:dyDescent="0.3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</row>
    <row r="51" spans="1:23" x14ac:dyDescent="0.3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</row>
    <row r="52" spans="1:23" x14ac:dyDescent="0.3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</row>
    <row r="53" spans="1:23" x14ac:dyDescent="0.3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</row>
    <row r="54" spans="1:23" x14ac:dyDescent="0.3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</row>
    <row r="55" spans="1:23" x14ac:dyDescent="0.3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</row>
    <row r="56" spans="1:23" x14ac:dyDescent="0.3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</row>
  </sheetData>
  <sheetProtection algorithmName="SHA-512" hashValue="KcOzd8WVm7e8fCSoxKlzq/ZJPSgbNbG1nUmmQRaBGH0n4JvSj6gLsn2w/XhPvq7aZKDUf95akpN6XzKw4kEI2A==" saltValue="XE4mZLrEhupFxog1qTlfgw==" spinCount="100000" sheet="1" objects="1" scenarios="1"/>
  <mergeCells count="8">
    <mergeCell ref="A9:F9"/>
    <mergeCell ref="A10:F10"/>
    <mergeCell ref="H9:O9"/>
    <mergeCell ref="H10:O10"/>
    <mergeCell ref="A1:P1"/>
    <mergeCell ref="A2:P2"/>
    <mergeCell ref="A3:P3"/>
    <mergeCell ref="B6:O6"/>
  </mergeCells>
  <pageMargins left="0.25" right="0.25" top="0.75" bottom="0.75" header="0.3" footer="0.3"/>
  <pageSetup paperSize="9" scale="52" fitToHeight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7A31CA08-B3B5-482E-A3FE-F5DA87FB6E48}">
            <xm:f>Tabelle!$C$2=9</xm:f>
            <x14:dxf>
              <font>
                <b/>
                <i val="0"/>
                <color theme="4" tint="-0.499984740745262"/>
              </font>
            </x14:dxf>
          </x14:cfRule>
          <xm:sqref>B11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>
    <tabColor rgb="FF0070C0"/>
    <pageSetUpPr fitToPage="1"/>
  </sheetPr>
  <dimension ref="A1:W106"/>
  <sheetViews>
    <sheetView zoomScaleNormal="100" workbookViewId="0">
      <selection activeCell="N4" sqref="N4"/>
    </sheetView>
  </sheetViews>
  <sheetFormatPr defaultColWidth="9.33203125" defaultRowHeight="14.4" x14ac:dyDescent="0.3"/>
  <cols>
    <col min="1" max="2" width="9.33203125" style="36"/>
    <col min="3" max="3" width="10.6640625" style="36" bestFit="1" customWidth="1"/>
    <col min="4" max="5" width="9.33203125" style="36"/>
    <col min="6" max="6" width="10.6640625" style="36" customWidth="1"/>
    <col min="7" max="8" width="9.33203125" style="36"/>
    <col min="9" max="9" width="10.44140625" style="36" customWidth="1"/>
    <col min="10" max="10" width="10.6640625" style="36" bestFit="1" customWidth="1"/>
    <col min="11" max="16" width="9.33203125" style="36"/>
    <col min="17" max="17" width="1.33203125" style="36" customWidth="1"/>
    <col min="18" max="18" width="38" style="36" customWidth="1"/>
    <col min="19" max="16384" width="9.33203125" style="36"/>
  </cols>
  <sheetData>
    <row r="1" spans="1:23" ht="18.75" x14ac:dyDescent="0.3">
      <c r="A1" s="110" t="s">
        <v>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42"/>
      <c r="R1" s="42"/>
      <c r="S1" s="42"/>
      <c r="T1" s="42"/>
      <c r="U1" s="42"/>
      <c r="V1" s="42"/>
      <c r="W1" s="42"/>
    </row>
    <row r="2" spans="1:23" ht="18.75" x14ac:dyDescent="0.3">
      <c r="A2" s="113" t="s">
        <v>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42"/>
      <c r="R2" s="42"/>
      <c r="S2" s="42"/>
      <c r="T2" s="42"/>
      <c r="U2" s="42"/>
      <c r="V2" s="42"/>
      <c r="W2" s="42"/>
    </row>
    <row r="3" spans="1:23" ht="18.75" x14ac:dyDescent="0.3">
      <c r="A3" s="113" t="s">
        <v>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5"/>
      <c r="Q3" s="42"/>
      <c r="R3" s="42"/>
      <c r="S3" s="42"/>
      <c r="T3" s="42"/>
      <c r="U3" s="42"/>
      <c r="V3" s="42"/>
      <c r="W3" s="42"/>
    </row>
    <row r="4" spans="1:23" ht="15" x14ac:dyDescent="0.2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42"/>
      <c r="R4" s="42"/>
      <c r="S4" s="42"/>
      <c r="T4" s="42"/>
      <c r="U4" s="42"/>
      <c r="V4" s="42"/>
      <c r="W4" s="42"/>
    </row>
    <row r="5" spans="1:23" ht="15" x14ac:dyDescent="0.2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42"/>
      <c r="R5" s="42"/>
      <c r="S5" s="42"/>
      <c r="T5" s="42"/>
      <c r="U5" s="42"/>
      <c r="V5" s="42"/>
      <c r="W5" s="42"/>
    </row>
    <row r="6" spans="1:23" ht="15.75" x14ac:dyDescent="0.25">
      <c r="A6" s="125" t="s">
        <v>11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  <c r="Q6" s="42"/>
      <c r="R6" s="42"/>
      <c r="S6" s="42"/>
      <c r="T6" s="42"/>
      <c r="U6" s="42"/>
      <c r="V6" s="42"/>
      <c r="W6" s="42"/>
    </row>
    <row r="7" spans="1:23" ht="15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42"/>
      <c r="R7" s="42"/>
      <c r="S7" s="42"/>
      <c r="T7" s="42"/>
      <c r="U7" s="42"/>
      <c r="V7" s="42"/>
      <c r="W7" s="42"/>
    </row>
    <row r="8" spans="1:23" ht="20.100000000000001" customHeight="1" x14ac:dyDescent="0.3">
      <c r="A8" s="12" t="s">
        <v>9</v>
      </c>
      <c r="B8" s="13"/>
      <c r="C8" s="13"/>
      <c r="D8" s="13"/>
      <c r="E8" s="13"/>
      <c r="F8" s="13"/>
      <c r="G8" s="13"/>
      <c r="H8" s="128"/>
      <c r="I8" s="128"/>
      <c r="J8" s="128"/>
      <c r="K8" s="128"/>
      <c r="L8" s="128"/>
      <c r="M8" s="128"/>
      <c r="N8" s="128"/>
      <c r="O8" s="128"/>
      <c r="P8" s="129"/>
      <c r="Q8" s="42"/>
      <c r="R8" s="136"/>
      <c r="S8" s="43"/>
      <c r="T8" s="43"/>
      <c r="U8" s="43"/>
      <c r="V8" s="42"/>
      <c r="W8" s="42"/>
    </row>
    <row r="9" spans="1:23" ht="15" customHeight="1" x14ac:dyDescent="0.3">
      <c r="A9" s="12"/>
      <c r="B9" s="13"/>
      <c r="C9" s="13"/>
      <c r="D9" s="13"/>
      <c r="E9" s="13"/>
      <c r="F9" s="13"/>
      <c r="G9" s="13"/>
      <c r="H9" s="131" t="str">
        <f>IF(H8="", "Indicare il nome e cognome del Responsabile dell'attività","")</f>
        <v>Indicare il nome e cognome del Responsabile dell'attività</v>
      </c>
      <c r="I9" s="131"/>
      <c r="J9" s="131"/>
      <c r="K9" s="131"/>
      <c r="L9" s="131"/>
      <c r="M9" s="131"/>
      <c r="N9" s="131"/>
      <c r="O9" s="131"/>
      <c r="P9" s="132"/>
      <c r="Q9" s="42"/>
      <c r="R9" s="136"/>
      <c r="S9" s="43"/>
      <c r="T9" s="43"/>
      <c r="U9" s="43"/>
      <c r="V9" s="42"/>
      <c r="W9" s="42"/>
    </row>
    <row r="10" spans="1:23" s="37" customFormat="1" ht="24.9" customHeight="1" x14ac:dyDescent="0.3">
      <c r="A10" s="137" t="s">
        <v>0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9"/>
      <c r="Q10" s="44"/>
      <c r="R10" s="136"/>
      <c r="S10" s="44"/>
      <c r="T10" s="44"/>
      <c r="U10" s="44"/>
      <c r="V10" s="44"/>
      <c r="W10" s="44"/>
    </row>
    <row r="11" spans="1:23" ht="20.100000000000001" customHeight="1" x14ac:dyDescent="0.3">
      <c r="B11" s="53" t="s">
        <v>1</v>
      </c>
      <c r="C11" s="2"/>
      <c r="E11" s="52" t="s">
        <v>165</v>
      </c>
      <c r="F11" s="2"/>
      <c r="H11" s="53" t="s">
        <v>2</v>
      </c>
      <c r="I11" s="141" t="str">
        <f>IF('Lavoratore - Worker'!C8="","",'Lavoratore - Worker'!C8&amp;" "&amp;'Lavoratore - Worker'!I8)</f>
        <v/>
      </c>
      <c r="J11" s="141"/>
      <c r="K11" s="141"/>
      <c r="L11" s="141"/>
      <c r="M11" s="141"/>
      <c r="N11" s="141"/>
      <c r="O11" s="141"/>
      <c r="P11" s="142"/>
      <c r="Q11" s="42"/>
      <c r="R11" s="136"/>
      <c r="S11" s="42"/>
      <c r="T11" s="42"/>
      <c r="U11" s="42"/>
      <c r="V11" s="42"/>
      <c r="W11" s="42"/>
    </row>
    <row r="12" spans="1:23" ht="15" customHeight="1" x14ac:dyDescent="0.3">
      <c r="A12" s="12"/>
      <c r="B12" s="13"/>
      <c r="C12" s="15"/>
      <c r="D12" s="52"/>
      <c r="E12" s="52"/>
      <c r="F12" s="70" t="s">
        <v>163</v>
      </c>
      <c r="G12" s="52"/>
      <c r="H12" s="52"/>
      <c r="I12" s="131" t="str">
        <f>IF(I11="","Indicare il nome e cognome del lavoratore nell'Anagrafica Lavoratore","")</f>
        <v>Indicare il nome e cognome del lavoratore nell'Anagrafica Lavoratore</v>
      </c>
      <c r="J12" s="131"/>
      <c r="K12" s="131"/>
      <c r="L12" s="131"/>
      <c r="M12" s="131"/>
      <c r="N12" s="131"/>
      <c r="O12" s="131"/>
      <c r="P12" s="132"/>
      <c r="Q12" s="42"/>
      <c r="R12" s="45"/>
      <c r="S12" s="42"/>
      <c r="T12" s="42"/>
      <c r="U12" s="42"/>
      <c r="V12" s="42"/>
      <c r="W12" s="42"/>
    </row>
    <row r="13" spans="1:23" ht="19.5" customHeight="1" x14ac:dyDescent="0.3">
      <c r="C13" s="52" t="s">
        <v>3</v>
      </c>
      <c r="D13" s="17"/>
      <c r="E13" s="17"/>
      <c r="F13" s="17"/>
      <c r="G13" s="119"/>
      <c r="H13" s="119"/>
      <c r="I13" s="119"/>
      <c r="J13" s="119"/>
      <c r="K13" s="97"/>
      <c r="L13" s="13"/>
      <c r="M13" s="143"/>
      <c r="N13" s="143"/>
      <c r="O13" s="143"/>
      <c r="P13" s="144"/>
      <c r="Q13" s="42"/>
      <c r="R13" s="42"/>
      <c r="S13" s="43"/>
      <c r="T13" s="43"/>
      <c r="U13" s="43"/>
      <c r="V13" s="42"/>
      <c r="W13" s="42"/>
    </row>
    <row r="14" spans="1:23" ht="14.1" customHeight="1" x14ac:dyDescent="0.25">
      <c r="A14" s="12"/>
      <c r="B14" s="13"/>
      <c r="C14" s="87" t="str">
        <f>Tabelle!G7</f>
        <v xml:space="preserve">                                                                                                                                                                                              Specificare se ALTRO</v>
      </c>
      <c r="E14" s="34"/>
      <c r="G14" s="16"/>
      <c r="H14" s="16"/>
      <c r="I14" s="18"/>
      <c r="J14" s="16"/>
      <c r="K14" s="16"/>
      <c r="L14" s="59"/>
      <c r="M14" s="59"/>
      <c r="N14" s="59"/>
      <c r="O14" s="59"/>
      <c r="P14" s="60"/>
      <c r="Q14" s="42"/>
      <c r="R14" s="42"/>
      <c r="S14" s="43"/>
      <c r="T14" s="43"/>
      <c r="U14" s="43"/>
      <c r="V14" s="42"/>
      <c r="W14" s="42"/>
    </row>
    <row r="15" spans="1:23" ht="14.1" customHeight="1" x14ac:dyDescent="0.25">
      <c r="A15" s="12"/>
      <c r="B15" s="13"/>
      <c r="C15" s="76"/>
      <c r="D15" s="16"/>
      <c r="E15" s="88" t="str">
        <f>Tabelle!G5</f>
        <v/>
      </c>
      <c r="F15" s="16"/>
      <c r="G15" s="16"/>
      <c r="H15" s="16"/>
      <c r="I15" s="18"/>
      <c r="J15" s="16"/>
      <c r="K15" s="59"/>
      <c r="L15" s="59"/>
      <c r="M15" s="59"/>
      <c r="N15" s="59"/>
      <c r="O15" s="59"/>
      <c r="P15" s="60"/>
      <c r="Q15" s="42"/>
      <c r="R15" s="42"/>
      <c r="S15" s="43"/>
      <c r="T15" s="43"/>
      <c r="U15" s="43"/>
      <c r="V15" s="42"/>
      <c r="W15" s="42"/>
    </row>
    <row r="16" spans="1:23" ht="20.100000000000001" customHeight="1" x14ac:dyDescent="0.25">
      <c r="B16" s="13"/>
      <c r="C16" s="13"/>
      <c r="D16" s="13"/>
      <c r="E16" s="13"/>
      <c r="F16" s="13"/>
      <c r="H16" s="13"/>
      <c r="I16" s="13"/>
      <c r="J16" s="67" t="s">
        <v>4</v>
      </c>
      <c r="K16" s="99"/>
      <c r="L16" s="99"/>
      <c r="M16" s="13"/>
      <c r="N16" s="13"/>
      <c r="O16" s="119"/>
      <c r="P16" s="124"/>
      <c r="Q16" s="42"/>
      <c r="R16" s="42"/>
      <c r="S16" s="42"/>
      <c r="T16" s="42"/>
      <c r="U16" s="42"/>
      <c r="V16" s="42"/>
      <c r="W16" s="42"/>
    </row>
    <row r="17" spans="1:23" ht="20.100000000000001" customHeight="1" x14ac:dyDescent="0.25">
      <c r="A17" s="12"/>
      <c r="B17" s="13"/>
      <c r="C17" s="13"/>
      <c r="D17" s="13"/>
      <c r="E17" s="13"/>
      <c r="G17" s="106"/>
      <c r="H17" s="106"/>
      <c r="I17" s="16"/>
      <c r="J17" s="16"/>
      <c r="K17" s="16"/>
      <c r="L17" s="16"/>
      <c r="M17" s="16"/>
      <c r="N17" s="13"/>
      <c r="O17" s="120" t="s">
        <v>57</v>
      </c>
      <c r="P17" s="140"/>
      <c r="Q17" s="42"/>
      <c r="R17" s="42"/>
      <c r="S17" s="42"/>
      <c r="T17" s="42"/>
      <c r="U17" s="42"/>
      <c r="V17" s="42"/>
      <c r="W17" s="42"/>
    </row>
    <row r="18" spans="1:23" ht="20.100000000000001" customHeight="1" x14ac:dyDescent="0.3">
      <c r="A18" s="12"/>
      <c r="B18" s="13"/>
      <c r="C18" s="13"/>
      <c r="D18" s="13"/>
      <c r="E18" s="13"/>
      <c r="F18" s="34"/>
      <c r="G18" s="98"/>
      <c r="H18" s="98"/>
      <c r="I18" s="98"/>
      <c r="J18" s="98"/>
      <c r="K18" s="98"/>
      <c r="L18" s="98"/>
      <c r="M18" s="98"/>
      <c r="N18" s="13"/>
      <c r="O18" s="13"/>
      <c r="P18" s="14"/>
      <c r="Q18" s="42"/>
      <c r="R18" s="42"/>
      <c r="S18" s="42"/>
      <c r="T18" s="42"/>
      <c r="U18" s="42"/>
      <c r="V18" s="42"/>
      <c r="W18" s="42"/>
    </row>
    <row r="19" spans="1:23" ht="20.100000000000001" customHeight="1" x14ac:dyDescent="0.3">
      <c r="A19" s="12"/>
      <c r="B19" s="13"/>
      <c r="C19" s="13"/>
      <c r="D19" s="13"/>
      <c r="E19" s="13"/>
      <c r="F19" s="34"/>
      <c r="G19" s="98"/>
      <c r="H19" s="98"/>
      <c r="I19" s="98"/>
      <c r="J19" s="98"/>
      <c r="K19" s="98"/>
      <c r="L19" s="98"/>
      <c r="M19" s="98"/>
      <c r="N19" s="13"/>
      <c r="O19" s="13"/>
      <c r="P19" s="14"/>
      <c r="Q19" s="42"/>
      <c r="R19" s="42"/>
      <c r="S19" s="42"/>
      <c r="T19" s="42"/>
      <c r="U19" s="42"/>
      <c r="V19" s="42"/>
      <c r="W19" s="42"/>
    </row>
    <row r="20" spans="1:23" ht="20.100000000000001" customHeight="1" x14ac:dyDescent="0.3">
      <c r="A20" s="12"/>
      <c r="B20" s="13"/>
      <c r="C20" s="13"/>
      <c r="D20" s="13"/>
      <c r="E20" s="13"/>
      <c r="F20" s="34"/>
      <c r="G20" s="34"/>
      <c r="H20" s="34"/>
      <c r="I20" s="34"/>
      <c r="K20" s="145" t="s">
        <v>320</v>
      </c>
      <c r="L20" s="145"/>
      <c r="M20" s="145"/>
      <c r="N20" s="145"/>
      <c r="O20" s="13"/>
      <c r="P20" s="14"/>
      <c r="Q20" s="42"/>
      <c r="R20" s="42"/>
      <c r="S20" s="42"/>
      <c r="T20" s="42"/>
      <c r="U20" s="42"/>
      <c r="V20" s="42"/>
      <c r="W20" s="42"/>
    </row>
    <row r="21" spans="1:23" ht="20.100000000000001" customHeight="1" x14ac:dyDescent="0.3">
      <c r="A21" s="12" t="s">
        <v>5</v>
      </c>
      <c r="B21" s="13"/>
      <c r="C21" s="13"/>
      <c r="D21" s="13"/>
      <c r="E21" s="13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24"/>
      <c r="Q21" s="42"/>
      <c r="R21" s="42"/>
      <c r="S21" s="42"/>
      <c r="T21" s="42"/>
      <c r="U21" s="42"/>
      <c r="V21" s="42"/>
      <c r="W21" s="42"/>
    </row>
    <row r="22" spans="1:23" ht="9.9" customHeight="1" x14ac:dyDescent="0.3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42"/>
      <c r="R22" s="42"/>
      <c r="S22" s="42"/>
      <c r="T22" s="42"/>
      <c r="U22" s="42"/>
      <c r="V22" s="42"/>
      <c r="W22" s="42"/>
    </row>
    <row r="23" spans="1:23" ht="20.100000000000001" customHeight="1" x14ac:dyDescent="0.3">
      <c r="A23" s="12" t="s">
        <v>10</v>
      </c>
      <c r="B23" s="13"/>
      <c r="C23" s="13"/>
      <c r="D23" s="13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24"/>
      <c r="Q23" s="42"/>
      <c r="R23" s="42"/>
      <c r="S23" s="42"/>
      <c r="T23" s="42"/>
      <c r="U23" s="42"/>
      <c r="V23" s="42"/>
      <c r="W23" s="42"/>
    </row>
    <row r="24" spans="1:23" ht="40.5" customHeight="1" thickBot="1" x14ac:dyDescent="0.3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2"/>
      <c r="Q24" s="42"/>
      <c r="R24" s="42"/>
      <c r="S24" s="42"/>
      <c r="T24" s="42"/>
      <c r="U24" s="42"/>
      <c r="V24" s="42"/>
      <c r="W24" s="42"/>
    </row>
    <row r="25" spans="1:23" ht="24.9" customHeight="1" x14ac:dyDescent="0.3">
      <c r="A25" s="12" t="s">
        <v>301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42"/>
      <c r="R25" s="42"/>
      <c r="S25" s="42"/>
      <c r="T25" s="42"/>
      <c r="U25" s="42"/>
      <c r="V25" s="42"/>
      <c r="W25" s="42"/>
    </row>
    <row r="26" spans="1:23" ht="20.100000000000001" customHeight="1" x14ac:dyDescent="0.3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42"/>
      <c r="R26" s="42"/>
      <c r="S26" s="42"/>
      <c r="T26" s="42"/>
      <c r="U26" s="42"/>
      <c r="V26" s="42"/>
      <c r="W26" s="42"/>
    </row>
    <row r="27" spans="1:23" ht="12.9" customHeight="1" x14ac:dyDescent="0.3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42"/>
      <c r="R27" s="42"/>
      <c r="S27" s="42"/>
      <c r="T27" s="42"/>
      <c r="U27" s="42"/>
      <c r="V27" s="42"/>
      <c r="W27" s="42"/>
    </row>
    <row r="28" spans="1:23" ht="12.9" customHeight="1" x14ac:dyDescent="0.3">
      <c r="A28" s="12"/>
      <c r="B28" s="13"/>
      <c r="C28" s="13"/>
      <c r="D28" s="13"/>
      <c r="E28" s="16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42"/>
      <c r="R28" s="42"/>
      <c r="S28" s="42"/>
      <c r="T28" s="42"/>
      <c r="U28" s="42"/>
      <c r="V28" s="42"/>
      <c r="W28" s="42"/>
    </row>
    <row r="29" spans="1:23" ht="12.9" customHeight="1" x14ac:dyDescent="0.3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42"/>
      <c r="R29" s="42"/>
      <c r="S29" s="42"/>
      <c r="T29" s="42"/>
      <c r="U29" s="42"/>
      <c r="V29" s="42"/>
      <c r="W29" s="42"/>
    </row>
    <row r="30" spans="1:23" ht="20.100000000000001" customHeight="1" x14ac:dyDescent="0.3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19"/>
      <c r="N30" s="119"/>
      <c r="O30" s="119"/>
      <c r="P30" s="14"/>
      <c r="Q30" s="42"/>
      <c r="R30" s="42"/>
      <c r="S30" s="42"/>
      <c r="T30" s="42"/>
      <c r="U30" s="42"/>
      <c r="V30" s="42"/>
      <c r="W30" s="42"/>
    </row>
    <row r="31" spans="1:23" ht="20.100000000000001" customHeight="1" x14ac:dyDescent="0.3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20" t="s">
        <v>57</v>
      </c>
      <c r="N31" s="120"/>
      <c r="O31" s="120"/>
      <c r="P31" s="14"/>
      <c r="Q31" s="42"/>
      <c r="R31" s="42"/>
      <c r="S31" s="42"/>
      <c r="T31" s="42"/>
      <c r="U31" s="42"/>
      <c r="V31" s="42"/>
      <c r="W31" s="42"/>
    </row>
    <row r="32" spans="1:23" ht="20.100000000000001" customHeight="1" x14ac:dyDescent="0.3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34"/>
      <c r="N32" s="34"/>
      <c r="O32" s="34"/>
      <c r="P32" s="14"/>
      <c r="Q32" s="42"/>
      <c r="R32" s="42"/>
      <c r="S32" s="42"/>
      <c r="T32" s="42"/>
      <c r="U32" s="42"/>
      <c r="V32" s="42"/>
      <c r="W32" s="42"/>
    </row>
    <row r="33" spans="1:23" ht="33" customHeight="1" x14ac:dyDescent="0.3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34"/>
      <c r="N33" s="34"/>
      <c r="O33" s="34"/>
      <c r="P33" s="14"/>
      <c r="Q33" s="42"/>
      <c r="R33" s="46"/>
      <c r="S33" s="42"/>
      <c r="T33" s="42"/>
      <c r="U33" s="42"/>
      <c r="V33" s="42"/>
      <c r="W33" s="42"/>
    </row>
    <row r="34" spans="1:23" ht="20.100000000000001" customHeight="1" x14ac:dyDescent="0.3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34"/>
      <c r="N34" s="34"/>
      <c r="O34" s="34"/>
      <c r="P34" s="14"/>
      <c r="Q34" s="42"/>
      <c r="R34" s="42"/>
      <c r="S34" s="42"/>
      <c r="T34" s="42"/>
      <c r="U34" s="42"/>
      <c r="V34" s="42"/>
      <c r="W34" s="42"/>
    </row>
    <row r="35" spans="1:23" ht="20.100000000000001" customHeight="1" x14ac:dyDescent="0.3">
      <c r="A35" s="12"/>
      <c r="B35" s="13"/>
      <c r="C35" s="13"/>
      <c r="D35" s="13"/>
      <c r="E35" s="13"/>
      <c r="F35" s="16"/>
      <c r="G35" s="16"/>
      <c r="H35" s="16"/>
      <c r="I35" s="13"/>
      <c r="J35" s="13"/>
      <c r="K35" s="13"/>
      <c r="L35" s="13"/>
      <c r="M35" s="16"/>
      <c r="N35" s="130"/>
      <c r="O35" s="130"/>
      <c r="P35" s="14"/>
      <c r="Q35" s="42"/>
      <c r="R35" s="42"/>
      <c r="S35" s="42"/>
      <c r="T35" s="42"/>
      <c r="U35" s="42"/>
      <c r="V35" s="42"/>
      <c r="W35" s="42"/>
    </row>
    <row r="36" spans="1:23" ht="12" customHeight="1" x14ac:dyDescent="0.3">
      <c r="A36" s="12"/>
      <c r="B36" s="13"/>
      <c r="C36" s="13"/>
      <c r="D36" s="13"/>
      <c r="E36" s="13"/>
      <c r="F36" s="16"/>
      <c r="G36" s="16"/>
      <c r="H36" s="16"/>
      <c r="I36" s="13"/>
      <c r="J36" s="13"/>
      <c r="K36" s="13"/>
      <c r="L36" s="23" t="s">
        <v>101</v>
      </c>
      <c r="O36" s="16"/>
      <c r="P36" s="14"/>
      <c r="Q36" s="42"/>
      <c r="R36" s="42"/>
      <c r="S36" s="42"/>
      <c r="T36" s="42"/>
      <c r="U36" s="42"/>
      <c r="V36" s="42"/>
      <c r="W36" s="42"/>
    </row>
    <row r="37" spans="1:23" ht="25.5" customHeight="1" thickBot="1" x14ac:dyDescent="0.35">
      <c r="A37" s="20"/>
      <c r="B37" s="21"/>
      <c r="C37" s="21"/>
      <c r="D37" s="21"/>
      <c r="E37" s="21"/>
      <c r="F37" s="35"/>
      <c r="G37" s="35"/>
      <c r="H37" s="35"/>
      <c r="I37" s="21"/>
      <c r="J37" s="21"/>
      <c r="K37" s="21"/>
      <c r="L37" s="21"/>
      <c r="M37" s="21"/>
      <c r="N37" s="21"/>
      <c r="O37" s="21"/>
      <c r="P37" s="22"/>
      <c r="Q37" s="42"/>
      <c r="R37" s="42"/>
      <c r="S37" s="42"/>
      <c r="T37" s="42"/>
      <c r="U37" s="42"/>
      <c r="V37" s="42"/>
      <c r="W37" s="42"/>
    </row>
    <row r="38" spans="1:23" ht="24.75" customHeight="1" x14ac:dyDescent="0.3">
      <c r="A38" s="121" t="s">
        <v>45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3"/>
      <c r="Q38" s="42"/>
      <c r="R38" s="42"/>
      <c r="S38" s="42"/>
      <c r="T38" s="42"/>
      <c r="U38" s="42"/>
      <c r="V38" s="42"/>
      <c r="W38" s="42"/>
    </row>
    <row r="39" spans="1:23" ht="20.100000000000001" customHeight="1" x14ac:dyDescent="0.3">
      <c r="A39" s="133" t="str">
        <f>Tabelle!A79</f>
        <v>ATTENZIONE: indicare il RESPONSABILE DELL'ATTIVITA' nella sezione Dichiarazione RDRL'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5"/>
      <c r="Q39" s="42"/>
      <c r="R39" s="42"/>
      <c r="S39" s="42"/>
      <c r="T39" s="42"/>
      <c r="U39" s="42"/>
      <c r="V39" s="42"/>
      <c r="W39" s="42"/>
    </row>
    <row r="40" spans="1:23" ht="20.100000000000001" customHeight="1" x14ac:dyDescent="0.3">
      <c r="A40" s="133" t="str">
        <f>Tabelle!A80</f>
        <v>Attenzione: indicare nome e cognome del lavoratore, o dell'ospite, nella sezione Anagrafica del Lavoratore'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5"/>
      <c r="Q40" s="42"/>
      <c r="R40" s="42"/>
      <c r="S40" s="42"/>
      <c r="T40" s="42"/>
      <c r="U40" s="42"/>
      <c r="V40" s="42"/>
      <c r="W40" s="42"/>
    </row>
    <row r="41" spans="1:23" ht="20.100000000000001" customHeight="1" x14ac:dyDescent="0.3">
      <c r="A41" s="12" t="s">
        <v>46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42"/>
      <c r="R41" s="42"/>
      <c r="S41" s="42"/>
      <c r="T41" s="42"/>
      <c r="U41" s="42"/>
      <c r="V41" s="42"/>
      <c r="W41" s="42"/>
    </row>
    <row r="42" spans="1:23" x14ac:dyDescent="0.3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42"/>
      <c r="R42" s="42"/>
      <c r="S42" s="42"/>
      <c r="T42" s="42"/>
      <c r="U42" s="42"/>
      <c r="V42" s="42"/>
      <c r="W42" s="42"/>
    </row>
    <row r="43" spans="1:23" x14ac:dyDescent="0.3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42"/>
      <c r="R43" s="42"/>
      <c r="S43" s="42"/>
      <c r="T43" s="42"/>
      <c r="U43" s="42"/>
      <c r="V43" s="42"/>
      <c r="W43" s="42"/>
    </row>
    <row r="44" spans="1:23" x14ac:dyDescent="0.3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42"/>
      <c r="R44" s="42"/>
      <c r="S44" s="42"/>
      <c r="T44" s="42"/>
      <c r="U44" s="42"/>
      <c r="V44" s="42"/>
      <c r="W44" s="42"/>
    </row>
    <row r="45" spans="1:23" x14ac:dyDescent="0.3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42"/>
      <c r="R45" s="42"/>
      <c r="S45" s="42"/>
      <c r="T45" s="42"/>
      <c r="U45" s="42"/>
      <c r="V45" s="42"/>
      <c r="W45" s="42"/>
    </row>
    <row r="46" spans="1:23" x14ac:dyDescent="0.3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42"/>
      <c r="R46" s="42"/>
      <c r="S46" s="42"/>
      <c r="T46" s="42"/>
      <c r="U46" s="42"/>
      <c r="V46" s="42"/>
      <c r="W46" s="42"/>
    </row>
    <row r="47" spans="1:23" x14ac:dyDescent="0.3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42"/>
      <c r="R47" s="42"/>
      <c r="S47" s="42"/>
      <c r="T47" s="42"/>
      <c r="U47" s="42"/>
      <c r="V47" s="42"/>
      <c r="W47" s="42"/>
    </row>
    <row r="48" spans="1:23" x14ac:dyDescent="0.3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42"/>
      <c r="R48" s="42"/>
      <c r="S48" s="42"/>
      <c r="T48" s="42"/>
      <c r="U48" s="42"/>
      <c r="V48" s="42"/>
      <c r="W48" s="42"/>
    </row>
    <row r="49" spans="1:23" x14ac:dyDescent="0.3">
      <c r="A49" s="12"/>
      <c r="B49" s="13"/>
      <c r="C49" s="13"/>
      <c r="D49" s="119"/>
      <c r="E49" s="119"/>
      <c r="F49" s="119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42"/>
      <c r="R49" s="42"/>
      <c r="S49" s="42"/>
      <c r="T49" s="42"/>
      <c r="U49" s="42"/>
      <c r="V49" s="42"/>
      <c r="W49" s="42"/>
    </row>
    <row r="50" spans="1:23" x14ac:dyDescent="0.3">
      <c r="A50" s="12"/>
      <c r="B50" s="13"/>
      <c r="C50" s="13"/>
      <c r="D50" s="120" t="s">
        <v>55</v>
      </c>
      <c r="E50" s="120"/>
      <c r="F50" s="120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42"/>
      <c r="R50" s="42"/>
      <c r="S50" s="42"/>
      <c r="T50" s="42"/>
      <c r="U50" s="42"/>
      <c r="V50" s="42"/>
      <c r="W50" s="42"/>
    </row>
    <row r="51" spans="1:23" ht="20.100000000000001" customHeight="1" x14ac:dyDescent="0.3">
      <c r="A51" s="12" t="str">
        <f>"per le attività presso le strutture "&amp;Tabelle!A38</f>
        <v xml:space="preserve">per le attività presso le strutture 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42"/>
      <c r="R51" s="42"/>
      <c r="S51" s="42"/>
      <c r="T51" s="42"/>
      <c r="U51" s="42"/>
      <c r="V51" s="42"/>
      <c r="W51" s="42"/>
    </row>
    <row r="52" spans="1:23" ht="9" customHeight="1" thickBot="1" x14ac:dyDescent="0.35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2"/>
      <c r="Q52" s="42"/>
      <c r="R52" s="42"/>
      <c r="S52" s="42"/>
      <c r="T52" s="42"/>
      <c r="U52" s="42"/>
      <c r="V52" s="42"/>
      <c r="W52" s="42"/>
    </row>
    <row r="53" spans="1:23" ht="20.100000000000001" customHeight="1" x14ac:dyDescent="0.3">
      <c r="A53" s="121" t="s">
        <v>204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3"/>
      <c r="Q53" s="42"/>
      <c r="R53" s="42"/>
      <c r="S53" s="42"/>
      <c r="T53" s="42"/>
      <c r="U53" s="42"/>
      <c r="V53" s="42"/>
      <c r="W53" s="42"/>
    </row>
    <row r="54" spans="1:23" ht="20.100000000000001" customHeight="1" x14ac:dyDescent="0.3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42"/>
      <c r="R54" s="42"/>
      <c r="S54" s="42"/>
      <c r="T54" s="42"/>
      <c r="U54" s="42"/>
      <c r="V54" s="42"/>
      <c r="W54" s="42"/>
    </row>
    <row r="55" spans="1:23" ht="20.100000000000001" customHeight="1" x14ac:dyDescent="0.3">
      <c r="A55" s="12" t="s">
        <v>205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42"/>
      <c r="R55" s="42"/>
      <c r="S55" s="42"/>
      <c r="T55" s="42"/>
      <c r="U55" s="42"/>
      <c r="V55" s="42"/>
      <c r="W55" s="42"/>
    </row>
    <row r="56" spans="1:23" ht="20.100000000000001" customHeight="1" x14ac:dyDescent="0.3">
      <c r="A56" s="12"/>
      <c r="B56" s="13" t="s">
        <v>139</v>
      </c>
      <c r="D56" s="147" t="s">
        <v>206</v>
      </c>
      <c r="E56" s="147"/>
      <c r="F56" s="147"/>
      <c r="G56" s="147"/>
      <c r="H56" s="147"/>
      <c r="I56" s="147"/>
      <c r="J56" s="147"/>
      <c r="L56" s="13" t="s">
        <v>207</v>
      </c>
      <c r="M56" s="13"/>
      <c r="N56" s="147" t="s">
        <v>208</v>
      </c>
      <c r="O56" s="147"/>
      <c r="P56" s="14"/>
      <c r="Q56" s="42"/>
      <c r="R56" s="42"/>
      <c r="S56" s="42"/>
      <c r="T56" s="42"/>
      <c r="U56" s="42"/>
      <c r="V56" s="42"/>
      <c r="W56" s="42"/>
    </row>
    <row r="57" spans="1:23" ht="20.100000000000001" customHeight="1" x14ac:dyDescent="0.3">
      <c r="A57" s="12"/>
      <c r="B57" s="13"/>
      <c r="C57" s="13"/>
      <c r="D57" s="146"/>
      <c r="E57" s="146"/>
      <c r="F57" s="146"/>
      <c r="G57" s="146"/>
      <c r="H57" s="146"/>
      <c r="I57" s="146"/>
      <c r="J57" s="146"/>
      <c r="K57" s="13"/>
      <c r="L57" s="13"/>
      <c r="M57" s="13"/>
      <c r="N57" s="146"/>
      <c r="O57" s="146"/>
      <c r="P57" s="14"/>
      <c r="Q57" s="42"/>
      <c r="R57" s="42"/>
      <c r="S57" s="42"/>
      <c r="T57" s="42"/>
      <c r="U57" s="42"/>
      <c r="V57" s="42"/>
      <c r="W57" s="42"/>
    </row>
    <row r="58" spans="1:23" ht="9.9" customHeight="1" x14ac:dyDescent="0.3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42"/>
      <c r="R58" s="42"/>
      <c r="S58" s="42"/>
      <c r="T58" s="42"/>
      <c r="U58" s="42"/>
      <c r="V58" s="42"/>
      <c r="W58" s="42"/>
    </row>
    <row r="59" spans="1:23" ht="20.100000000000001" customHeight="1" x14ac:dyDescent="0.3">
      <c r="A59" s="12"/>
      <c r="B59" s="13"/>
      <c r="C59" s="13"/>
      <c r="D59" s="146"/>
      <c r="E59" s="146"/>
      <c r="F59" s="146"/>
      <c r="G59" s="146"/>
      <c r="H59" s="146"/>
      <c r="I59" s="146"/>
      <c r="J59" s="146"/>
      <c r="K59" s="13"/>
      <c r="L59" s="13"/>
      <c r="M59" s="13"/>
      <c r="N59" s="146"/>
      <c r="O59" s="146"/>
      <c r="P59" s="14"/>
      <c r="Q59" s="42"/>
      <c r="R59" s="42"/>
      <c r="S59" s="42"/>
      <c r="T59" s="42"/>
      <c r="U59" s="42"/>
      <c r="V59" s="42"/>
      <c r="W59" s="42"/>
    </row>
    <row r="60" spans="1:23" ht="9.9" customHeight="1" x14ac:dyDescent="0.3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42"/>
      <c r="R60" s="42"/>
      <c r="S60" s="42"/>
      <c r="T60" s="42"/>
      <c r="U60" s="42"/>
      <c r="V60" s="42"/>
      <c r="W60" s="42"/>
    </row>
    <row r="61" spans="1:23" ht="20.100000000000001" customHeight="1" x14ac:dyDescent="0.3">
      <c r="A61" s="12"/>
      <c r="B61" s="13"/>
      <c r="C61" s="13"/>
      <c r="D61" s="146"/>
      <c r="E61" s="146"/>
      <c r="F61" s="146"/>
      <c r="G61" s="146"/>
      <c r="H61" s="146"/>
      <c r="I61" s="146"/>
      <c r="J61" s="146"/>
      <c r="K61" s="13"/>
      <c r="L61" s="13"/>
      <c r="M61" s="13"/>
      <c r="N61" s="146"/>
      <c r="O61" s="146"/>
      <c r="P61" s="14"/>
      <c r="Q61" s="42"/>
      <c r="R61" s="42"/>
      <c r="S61" s="42"/>
      <c r="T61" s="42"/>
      <c r="U61" s="42"/>
      <c r="V61" s="42"/>
      <c r="W61" s="42"/>
    </row>
    <row r="62" spans="1:23" ht="9.9" customHeight="1" x14ac:dyDescent="0.3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42"/>
      <c r="R62" s="42"/>
      <c r="S62" s="42"/>
      <c r="T62" s="42"/>
      <c r="U62" s="42"/>
      <c r="V62" s="42"/>
      <c r="W62" s="42"/>
    </row>
    <row r="63" spans="1:23" ht="20.100000000000001" customHeight="1" x14ac:dyDescent="0.3">
      <c r="A63" s="12"/>
      <c r="B63" s="13"/>
      <c r="C63" s="13"/>
      <c r="D63" s="146"/>
      <c r="E63" s="146"/>
      <c r="F63" s="146"/>
      <c r="G63" s="146"/>
      <c r="H63" s="146"/>
      <c r="I63" s="146"/>
      <c r="J63" s="146"/>
      <c r="K63" s="13"/>
      <c r="L63" s="13"/>
      <c r="M63" s="13"/>
      <c r="N63" s="146"/>
      <c r="O63" s="146"/>
      <c r="P63" s="14"/>
      <c r="Q63" s="42"/>
      <c r="R63" s="42"/>
      <c r="S63" s="42"/>
      <c r="T63" s="42"/>
      <c r="U63" s="42"/>
      <c r="V63" s="42"/>
      <c r="W63" s="42"/>
    </row>
    <row r="64" spans="1:23" ht="20.100000000000001" customHeight="1" thickBot="1" x14ac:dyDescent="0.35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42"/>
      <c r="R64" s="42"/>
      <c r="S64" s="42"/>
      <c r="T64" s="42"/>
      <c r="U64" s="42"/>
      <c r="V64" s="42"/>
      <c r="W64" s="42"/>
    </row>
    <row r="65" spans="1:23" ht="20.100000000000001" customHeight="1" x14ac:dyDescent="0.3">
      <c r="A65" s="105"/>
      <c r="B65" s="28"/>
      <c r="C65" s="28"/>
      <c r="D65" s="28"/>
      <c r="E65" s="28"/>
      <c r="F65" s="28"/>
      <c r="G65" s="28"/>
      <c r="H65" s="71"/>
      <c r="I65" s="71"/>
      <c r="J65" s="71"/>
      <c r="K65" s="71"/>
      <c r="L65" s="28"/>
      <c r="M65" s="28"/>
      <c r="N65" s="28"/>
      <c r="O65" s="28"/>
      <c r="P65" s="29"/>
      <c r="Q65" s="42"/>
      <c r="R65" s="42"/>
      <c r="S65" s="42"/>
      <c r="T65" s="42"/>
      <c r="U65" s="42"/>
      <c r="V65" s="42"/>
      <c r="W65" s="42"/>
    </row>
    <row r="66" spans="1:23" ht="24.75" customHeight="1" x14ac:dyDescent="0.35">
      <c r="A66" s="12"/>
      <c r="B66" s="104" t="s">
        <v>321</v>
      </c>
      <c r="C66" s="13"/>
      <c r="D66" s="13"/>
      <c r="E66" s="13"/>
      <c r="F66" s="13"/>
      <c r="G66" s="13"/>
      <c r="H66" s="34"/>
      <c r="I66" s="34"/>
      <c r="J66" s="34"/>
      <c r="K66" s="34"/>
      <c r="L66" s="13"/>
      <c r="M66" s="13"/>
      <c r="N66" s="13"/>
      <c r="O66" s="13"/>
      <c r="P66" s="14"/>
      <c r="Q66" s="42"/>
      <c r="R66" s="42"/>
      <c r="S66" s="42"/>
      <c r="T66" s="42"/>
      <c r="U66" s="42"/>
      <c r="V66" s="42"/>
      <c r="W66" s="42"/>
    </row>
    <row r="67" spans="1:23" ht="24.75" customHeight="1" x14ac:dyDescent="0.3">
      <c r="A67" s="12"/>
      <c r="B67" s="103" t="s">
        <v>124</v>
      </c>
      <c r="C67" s="13"/>
      <c r="D67" s="13"/>
      <c r="E67" s="13"/>
      <c r="F67" s="13"/>
      <c r="G67" s="13"/>
      <c r="H67" s="34"/>
      <c r="I67" s="34"/>
      <c r="J67" s="34"/>
      <c r="K67" s="34"/>
      <c r="L67" s="13"/>
      <c r="M67" s="13"/>
      <c r="N67" s="13"/>
      <c r="O67" s="13"/>
      <c r="P67" s="14"/>
      <c r="Q67" s="42"/>
      <c r="R67" s="42"/>
      <c r="S67" s="42"/>
      <c r="T67" s="42"/>
      <c r="U67" s="42"/>
      <c r="V67" s="42"/>
      <c r="W67" s="42"/>
    </row>
    <row r="68" spans="1:23" ht="23.25" customHeight="1" x14ac:dyDescent="0.3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2"/>
      <c r="Q68" s="42"/>
      <c r="R68" s="42"/>
      <c r="S68" s="42"/>
      <c r="T68" s="42"/>
      <c r="U68" s="42"/>
      <c r="V68" s="42"/>
      <c r="W68" s="42"/>
    </row>
    <row r="69" spans="1:23" x14ac:dyDescent="0.3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</row>
    <row r="70" spans="1:23" x14ac:dyDescent="0.3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</row>
    <row r="71" spans="1:23" x14ac:dyDescent="0.3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</row>
    <row r="72" spans="1:23" x14ac:dyDescent="0.3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</row>
    <row r="73" spans="1:23" x14ac:dyDescent="0.3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</row>
    <row r="74" spans="1:23" x14ac:dyDescent="0.3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</row>
    <row r="75" spans="1:23" x14ac:dyDescent="0.3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</row>
    <row r="76" spans="1:23" x14ac:dyDescent="0.3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</row>
    <row r="77" spans="1:23" x14ac:dyDescent="0.3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</row>
    <row r="78" spans="1:23" x14ac:dyDescent="0.3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</row>
    <row r="79" spans="1:23" x14ac:dyDescent="0.3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</row>
    <row r="80" spans="1:23" x14ac:dyDescent="0.3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</row>
    <row r="81" spans="1:23" x14ac:dyDescent="0.3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</row>
    <row r="82" spans="1:23" x14ac:dyDescent="0.3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</row>
    <row r="83" spans="1:23" x14ac:dyDescent="0.3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</row>
    <row r="84" spans="1:23" x14ac:dyDescent="0.3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</row>
    <row r="85" spans="1:23" x14ac:dyDescent="0.3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</row>
    <row r="86" spans="1:23" x14ac:dyDescent="0.3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</row>
    <row r="87" spans="1:23" x14ac:dyDescent="0.3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</row>
    <row r="88" spans="1:23" x14ac:dyDescent="0.3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</row>
    <row r="89" spans="1:23" x14ac:dyDescent="0.3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</row>
    <row r="90" spans="1:23" x14ac:dyDescent="0.3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</row>
    <row r="91" spans="1:23" x14ac:dyDescent="0.3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</row>
    <row r="92" spans="1:23" x14ac:dyDescent="0.3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</row>
    <row r="93" spans="1:23" x14ac:dyDescent="0.3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</row>
    <row r="94" spans="1:23" x14ac:dyDescent="0.3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</row>
    <row r="95" spans="1:23" x14ac:dyDescent="0.3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</row>
    <row r="96" spans="1:23" x14ac:dyDescent="0.3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</row>
    <row r="97" spans="1:23" x14ac:dyDescent="0.3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</row>
    <row r="98" spans="1:23" x14ac:dyDescent="0.3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</row>
    <row r="99" spans="1:23" x14ac:dyDescent="0.3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</row>
    <row r="100" spans="1:23" x14ac:dyDescent="0.3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</row>
    <row r="101" spans="1:23" x14ac:dyDescent="0.3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</row>
    <row r="102" spans="1:23" x14ac:dyDescent="0.3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</row>
    <row r="103" spans="1:23" x14ac:dyDescent="0.3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</row>
    <row r="104" spans="1:23" x14ac:dyDescent="0.3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</row>
    <row r="105" spans="1:23" x14ac:dyDescent="0.3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</row>
    <row r="106" spans="1:23" x14ac:dyDescent="0.3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</row>
  </sheetData>
  <sheetProtection algorithmName="SHA-512" hashValue="/bcR9vA5wRGfSO5nY22yIXNA5vRIg9jt9NVet9W4pXJkC+Zu+wHPC1pvRWJ2ZJwJMOaYtPMArHTN11JTne773g==" saltValue="dP6ybqBXDk7rdV3aJHOwpQ==" spinCount="100000" sheet="1" objects="1" scenarios="1"/>
  <mergeCells count="37">
    <mergeCell ref="D61:J61"/>
    <mergeCell ref="D63:J63"/>
    <mergeCell ref="D56:J56"/>
    <mergeCell ref="N56:O56"/>
    <mergeCell ref="N59:O59"/>
    <mergeCell ref="N61:O61"/>
    <mergeCell ref="N63:O63"/>
    <mergeCell ref="N57:O57"/>
    <mergeCell ref="D57:J57"/>
    <mergeCell ref="D59:J59"/>
    <mergeCell ref="A53:P53"/>
    <mergeCell ref="A40:P40"/>
    <mergeCell ref="D50:F50"/>
    <mergeCell ref="R8:R9"/>
    <mergeCell ref="R10:R11"/>
    <mergeCell ref="F21:P21"/>
    <mergeCell ref="H9:P9"/>
    <mergeCell ref="A10:P10"/>
    <mergeCell ref="O16:P16"/>
    <mergeCell ref="O17:P17"/>
    <mergeCell ref="I11:P11"/>
    <mergeCell ref="G13:J13"/>
    <mergeCell ref="M13:P13"/>
    <mergeCell ref="K20:N20"/>
    <mergeCell ref="A1:P1"/>
    <mergeCell ref="A2:P2"/>
    <mergeCell ref="A3:P3"/>
    <mergeCell ref="M30:O30"/>
    <mergeCell ref="D49:F49"/>
    <mergeCell ref="M31:O31"/>
    <mergeCell ref="A38:P38"/>
    <mergeCell ref="E23:P23"/>
    <mergeCell ref="A6:P6"/>
    <mergeCell ref="H8:P8"/>
    <mergeCell ref="N35:O35"/>
    <mergeCell ref="I12:P12"/>
    <mergeCell ref="A39:P39"/>
  </mergeCells>
  <conditionalFormatting sqref="H9:P9">
    <cfRule type="expression" dxfId="7" priority="18">
      <formula>($H$8="")</formula>
    </cfRule>
  </conditionalFormatting>
  <conditionalFormatting sqref="I12">
    <cfRule type="expression" dxfId="6" priority="16">
      <formula>$I$11=""</formula>
    </cfRule>
  </conditionalFormatting>
  <conditionalFormatting sqref="A39">
    <cfRule type="expression" dxfId="5" priority="13">
      <formula>($H$8="")</formula>
    </cfRule>
  </conditionalFormatting>
  <conditionalFormatting sqref="A40:P40">
    <cfRule type="expression" dxfId="4" priority="12">
      <formula>($I$11="")</formula>
    </cfRule>
  </conditionalFormatting>
  <dataValidations count="1">
    <dataValidation type="list" allowBlank="1" showInputMessage="1" showErrorMessage="1" sqref="M13:P13">
      <mc:AlternateContent xmlns:x12ac="http://schemas.microsoft.com/office/spreadsheetml/2011/1/ac" xmlns:mc="http://schemas.openxmlformats.org/markup-compatibility/2006">
        <mc:Choice Requires="x12ac">
          <x12ac:list>"Ingegneria Civile, Chimica, Ambientale e dei Materiali", Monitoraggio e Gestione delle Strutture e dell'Ambiente (SEHM2)</x12ac:list>
        </mc:Choice>
        <mc:Fallback>
          <formula1>"Ingegneria Civile, Chimica, Ambientale e dei Materiali, Monitoraggio e Gestione delle Strutture e dell'Ambiente (SEHM2)"</formula1>
        </mc:Fallback>
      </mc:AlternateContent>
    </dataValidation>
  </dataValidations>
  <pageMargins left="0.25" right="0.25" top="0.75" bottom="0.75" header="0.3" footer="0.3"/>
  <pageSetup paperSize="9" scale="52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1" r:id="rId4" name="Check Box 67">
              <controlPr defaultSize="0" autoFill="0" autoLine="0" autoPict="0">
                <anchor moveWithCells="1">
                  <from>
                    <xdr:col>0</xdr:col>
                    <xdr:colOff>457200</xdr:colOff>
                    <xdr:row>30</xdr:row>
                    <xdr:rowOff>198120</xdr:rowOff>
                  </from>
                  <to>
                    <xdr:col>4</xdr:col>
                    <xdr:colOff>228600</xdr:colOff>
                    <xdr:row>31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locked="0" defaultSize="0" autoLine="0" autoPict="0">
                <anchor moveWithCells="1">
                  <from>
                    <xdr:col>10</xdr:col>
                    <xdr:colOff>342900</xdr:colOff>
                    <xdr:row>15</xdr:row>
                    <xdr:rowOff>0</xdr:rowOff>
                  </from>
                  <to>
                    <xdr:col>13</xdr:col>
                    <xdr:colOff>220980</xdr:colOff>
                    <xdr:row>15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Drop Down 5">
              <controlPr locked="0" defaultSize="0" autoLine="0" autoPict="0">
                <anchor moveWithCells="1">
                  <from>
                    <xdr:col>10</xdr:col>
                    <xdr:colOff>342900</xdr:colOff>
                    <xdr:row>16</xdr:row>
                    <xdr:rowOff>99060</xdr:rowOff>
                  </from>
                  <to>
                    <xdr:col>13</xdr:col>
                    <xdr:colOff>220980</xdr:colOff>
                    <xdr:row>17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Drop Down 7">
              <controlPr locked="0" defaultSize="0" autoLine="0" autoPict="0">
                <anchor moveWithCells="1">
                  <from>
                    <xdr:col>10</xdr:col>
                    <xdr:colOff>342900</xdr:colOff>
                    <xdr:row>17</xdr:row>
                    <xdr:rowOff>190500</xdr:rowOff>
                  </from>
                  <to>
                    <xdr:col>13</xdr:col>
                    <xdr:colOff>220980</xdr:colOff>
                    <xdr:row>18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</xdr:col>
                    <xdr:colOff>236220</xdr:colOff>
                    <xdr:row>16</xdr:row>
                    <xdr:rowOff>106680</xdr:rowOff>
                  </from>
                  <to>
                    <xdr:col>4</xdr:col>
                    <xdr:colOff>266700</xdr:colOff>
                    <xdr:row>17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</xdr:col>
                    <xdr:colOff>236220</xdr:colOff>
                    <xdr:row>17</xdr:row>
                    <xdr:rowOff>121920</xdr:rowOff>
                  </from>
                  <to>
                    <xdr:col>5</xdr:col>
                    <xdr:colOff>68580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5</xdr:col>
                    <xdr:colOff>426720</xdr:colOff>
                    <xdr:row>27</xdr:row>
                    <xdr:rowOff>144780</xdr:rowOff>
                  </from>
                  <to>
                    <xdr:col>8</xdr:col>
                    <xdr:colOff>251460</xdr:colOff>
                    <xdr:row>28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5</xdr:col>
                    <xdr:colOff>426720</xdr:colOff>
                    <xdr:row>30</xdr:row>
                    <xdr:rowOff>22860</xdr:rowOff>
                  </from>
                  <to>
                    <xdr:col>8</xdr:col>
                    <xdr:colOff>251460</xdr:colOff>
                    <xdr:row>30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5</xdr:col>
                    <xdr:colOff>426720</xdr:colOff>
                    <xdr:row>30</xdr:row>
                    <xdr:rowOff>251460</xdr:rowOff>
                  </from>
                  <to>
                    <xdr:col>8</xdr:col>
                    <xdr:colOff>251460</xdr:colOff>
                    <xdr:row>31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0</xdr:col>
                    <xdr:colOff>457200</xdr:colOff>
                    <xdr:row>27</xdr:row>
                    <xdr:rowOff>152400</xdr:rowOff>
                  </from>
                  <to>
                    <xdr:col>3</xdr:col>
                    <xdr:colOff>182880</xdr:colOff>
                    <xdr:row>28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0</xdr:col>
                    <xdr:colOff>457200</xdr:colOff>
                    <xdr:row>29</xdr:row>
                    <xdr:rowOff>236220</xdr:rowOff>
                  </from>
                  <to>
                    <xdr:col>2</xdr:col>
                    <xdr:colOff>601980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5</xdr:col>
                    <xdr:colOff>426720</xdr:colOff>
                    <xdr:row>29</xdr:row>
                    <xdr:rowOff>45720</xdr:rowOff>
                  </from>
                  <to>
                    <xdr:col>8</xdr:col>
                    <xdr:colOff>251460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0</xdr:col>
                    <xdr:colOff>457200</xdr:colOff>
                    <xdr:row>29</xdr:row>
                    <xdr:rowOff>30480</xdr:rowOff>
                  </from>
                  <to>
                    <xdr:col>3</xdr:col>
                    <xdr:colOff>182880</xdr:colOff>
                    <xdr:row>29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10</xdr:col>
                    <xdr:colOff>419100</xdr:colOff>
                    <xdr:row>25</xdr:row>
                    <xdr:rowOff>121920</xdr:rowOff>
                  </from>
                  <to>
                    <xdr:col>12</xdr:col>
                    <xdr:colOff>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10</xdr:col>
                    <xdr:colOff>419100</xdr:colOff>
                    <xdr:row>27</xdr:row>
                    <xdr:rowOff>106680</xdr:rowOff>
                  </from>
                  <to>
                    <xdr:col>12</xdr:col>
                    <xdr:colOff>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10</xdr:col>
                    <xdr:colOff>419100</xdr:colOff>
                    <xdr:row>26</xdr:row>
                    <xdr:rowOff>76200</xdr:rowOff>
                  </from>
                  <to>
                    <xdr:col>12</xdr:col>
                    <xdr:colOff>0</xdr:colOff>
                    <xdr:row>28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10</xdr:col>
                    <xdr:colOff>419100</xdr:colOff>
                    <xdr:row>28</xdr:row>
                    <xdr:rowOff>144780</xdr:rowOff>
                  </from>
                  <to>
                    <xdr:col>12</xdr:col>
                    <xdr:colOff>0</xdr:colOff>
                    <xdr:row>30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1" name="Check Box 39">
              <controlPr defaultSize="0" autoFill="0" autoLine="0" autoPict="0">
                <anchor moveWithCells="1">
                  <from>
                    <xdr:col>0</xdr:col>
                    <xdr:colOff>297180</xdr:colOff>
                    <xdr:row>40</xdr:row>
                    <xdr:rowOff>213360</xdr:rowOff>
                  </from>
                  <to>
                    <xdr:col>2</xdr:col>
                    <xdr:colOff>480060</xdr:colOff>
                    <xdr:row>42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2" name="Check Box 40">
              <controlPr defaultSize="0" autoFill="0" autoLine="0" autoPict="0">
                <anchor moveWithCells="1">
                  <from>
                    <xdr:col>0</xdr:col>
                    <xdr:colOff>297180</xdr:colOff>
                    <xdr:row>41</xdr:row>
                    <xdr:rowOff>152400</xdr:rowOff>
                  </from>
                  <to>
                    <xdr:col>2</xdr:col>
                    <xdr:colOff>480060</xdr:colOff>
                    <xdr:row>43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3" name="Check Box 41">
              <controlPr defaultSize="0" autoFill="0" autoLine="0" autoPict="0">
                <anchor moveWithCells="1">
                  <from>
                    <xdr:col>0</xdr:col>
                    <xdr:colOff>297180</xdr:colOff>
                    <xdr:row>42</xdr:row>
                    <xdr:rowOff>152400</xdr:rowOff>
                  </from>
                  <to>
                    <xdr:col>2</xdr:col>
                    <xdr:colOff>480060</xdr:colOff>
                    <xdr:row>44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4" name="Check Box 42">
              <controlPr defaultSize="0" autoFill="0" autoLine="0" autoPict="0">
                <anchor moveWithCells="1">
                  <from>
                    <xdr:col>0</xdr:col>
                    <xdr:colOff>297180</xdr:colOff>
                    <xdr:row>43</xdr:row>
                    <xdr:rowOff>152400</xdr:rowOff>
                  </from>
                  <to>
                    <xdr:col>2</xdr:col>
                    <xdr:colOff>480060</xdr:colOff>
                    <xdr:row>45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5" name="Check Box 43">
              <controlPr defaultSize="0" autoFill="0" autoLine="0" autoPict="0">
                <anchor moveWithCells="1">
                  <from>
                    <xdr:col>0</xdr:col>
                    <xdr:colOff>297180</xdr:colOff>
                    <xdr:row>44</xdr:row>
                    <xdr:rowOff>160020</xdr:rowOff>
                  </from>
                  <to>
                    <xdr:col>2</xdr:col>
                    <xdr:colOff>480060</xdr:colOff>
                    <xdr:row>46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6" name="Check Box 44">
              <controlPr defaultSize="0" autoFill="0" autoLine="0" autoPict="0">
                <anchor moveWithCells="1">
                  <from>
                    <xdr:col>0</xdr:col>
                    <xdr:colOff>297180</xdr:colOff>
                    <xdr:row>46</xdr:row>
                    <xdr:rowOff>160020</xdr:rowOff>
                  </from>
                  <to>
                    <xdr:col>2</xdr:col>
                    <xdr:colOff>480060</xdr:colOff>
                    <xdr:row>48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7" name="Check Box 45">
              <controlPr defaultSize="0" autoFill="0" autoLine="0" autoPict="0">
                <anchor moveWithCells="1">
                  <from>
                    <xdr:col>0</xdr:col>
                    <xdr:colOff>297180</xdr:colOff>
                    <xdr:row>45</xdr:row>
                    <xdr:rowOff>160020</xdr:rowOff>
                  </from>
                  <to>
                    <xdr:col>2</xdr:col>
                    <xdr:colOff>480060</xdr:colOff>
                    <xdr:row>47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8" name="Check Box 53">
              <controlPr defaultSize="0" autoFill="0" autoLine="0" autoPict="0">
                <anchor moveWithCells="1">
                  <from>
                    <xdr:col>0</xdr:col>
                    <xdr:colOff>297180</xdr:colOff>
                    <xdr:row>47</xdr:row>
                    <xdr:rowOff>160020</xdr:rowOff>
                  </from>
                  <to>
                    <xdr:col>2</xdr:col>
                    <xdr:colOff>480060</xdr:colOff>
                    <xdr:row>49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9" name="Check Box 62">
              <controlPr defaultSize="0" autoFill="0" autoLine="0" autoPict="0" altText="   attività in esterno">
                <anchor moveWithCells="1">
                  <from>
                    <xdr:col>5</xdr:col>
                    <xdr:colOff>426720</xdr:colOff>
                    <xdr:row>33</xdr:row>
                    <xdr:rowOff>0</xdr:rowOff>
                  </from>
                  <to>
                    <xdr:col>8</xdr:col>
                    <xdr:colOff>449580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0" name="Check Box 63">
              <controlPr defaultSize="0" autoFill="0" autoLine="0" autoPict="0">
                <anchor moveWithCells="1">
                  <from>
                    <xdr:col>5</xdr:col>
                    <xdr:colOff>426720</xdr:colOff>
                    <xdr:row>32</xdr:row>
                    <xdr:rowOff>198120</xdr:rowOff>
                  </from>
                  <to>
                    <xdr:col>8</xdr:col>
                    <xdr:colOff>449580</xdr:colOff>
                    <xdr:row>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1" name="Check Box 64">
              <controlPr defaultSize="0" autoFill="0" autoLine="0" autoPict="0">
                <anchor moveWithCells="1">
                  <from>
                    <xdr:col>5</xdr:col>
                    <xdr:colOff>426720</xdr:colOff>
                    <xdr:row>31</xdr:row>
                    <xdr:rowOff>220980</xdr:rowOff>
                  </from>
                  <to>
                    <xdr:col>8</xdr:col>
                    <xdr:colOff>449580</xdr:colOff>
                    <xdr:row>32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2" name="Check Box 65">
              <controlPr defaultSize="0" autoFill="0" autoLine="0" autoPict="0">
                <anchor moveWithCells="1">
                  <from>
                    <xdr:col>0</xdr:col>
                    <xdr:colOff>457200</xdr:colOff>
                    <xdr:row>31</xdr:row>
                    <xdr:rowOff>182880</xdr:rowOff>
                  </from>
                  <to>
                    <xdr:col>3</xdr:col>
                    <xdr:colOff>502920</xdr:colOff>
                    <xdr:row>32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3" name="Group Box 66">
              <controlPr defaultSize="0" autoFill="0" autoPict="0">
                <anchor moveWithCells="1">
                  <from>
                    <xdr:col>0</xdr:col>
                    <xdr:colOff>335280</xdr:colOff>
                    <xdr:row>26</xdr:row>
                    <xdr:rowOff>83820</xdr:rowOff>
                  </from>
                  <to>
                    <xdr:col>4</xdr:col>
                    <xdr:colOff>312420</xdr:colOff>
                    <xdr:row>36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4" name="Group Box 68">
              <controlPr defaultSize="0" autoFill="0" autoPict="0">
                <anchor moveWithCells="1">
                  <from>
                    <xdr:col>5</xdr:col>
                    <xdr:colOff>266700</xdr:colOff>
                    <xdr:row>26</xdr:row>
                    <xdr:rowOff>83820</xdr:rowOff>
                  </from>
                  <to>
                    <xdr:col>9</xdr:col>
                    <xdr:colOff>274320</xdr:colOff>
                    <xdr:row>36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5" name="Group Box 70">
              <controlPr defaultSize="0" autoFill="0" autoPict="0">
                <anchor moveWithCells="1">
                  <from>
                    <xdr:col>10</xdr:col>
                    <xdr:colOff>259080</xdr:colOff>
                    <xdr:row>24</xdr:row>
                    <xdr:rowOff>198120</xdr:rowOff>
                  </from>
                  <to>
                    <xdr:col>15</xdr:col>
                    <xdr:colOff>114300</xdr:colOff>
                    <xdr:row>36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6" name="Group Box 74">
              <controlPr defaultSize="0" autoFill="0" autoPict="0">
                <anchor moveWithCells="1">
                  <from>
                    <xdr:col>1</xdr:col>
                    <xdr:colOff>198120</xdr:colOff>
                    <xdr:row>15</xdr:row>
                    <xdr:rowOff>114300</xdr:rowOff>
                  </from>
                  <to>
                    <xdr:col>5</xdr:col>
                    <xdr:colOff>274320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7" name="Group Box 75">
              <controlPr defaultSize="0" autoFill="0" autoPict="0">
                <anchor moveWithCells="1">
                  <from>
                    <xdr:col>10</xdr:col>
                    <xdr:colOff>373380</xdr:colOff>
                    <xdr:row>31</xdr:row>
                    <xdr:rowOff>7620</xdr:rowOff>
                  </from>
                  <to>
                    <xdr:col>15</xdr:col>
                    <xdr:colOff>22860</xdr:colOff>
                    <xdr:row>36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8" name="Group Box 76">
              <controlPr defaultSize="0" autoFill="0" autoPict="0">
                <anchor moveWithCells="1">
                  <from>
                    <xdr:col>10</xdr:col>
                    <xdr:colOff>365760</xdr:colOff>
                    <xdr:row>25</xdr:row>
                    <xdr:rowOff>76200</xdr:rowOff>
                  </from>
                  <to>
                    <xdr:col>15</xdr:col>
                    <xdr:colOff>22860</xdr:colOff>
                    <xdr:row>30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9" name="Check Box 77">
              <controlPr defaultSize="0" autoFill="0" autoLine="0" autoPict="0">
                <anchor moveWithCells="1">
                  <from>
                    <xdr:col>10</xdr:col>
                    <xdr:colOff>419100</xdr:colOff>
                    <xdr:row>31</xdr:row>
                    <xdr:rowOff>106680</xdr:rowOff>
                  </from>
                  <to>
                    <xdr:col>12</xdr:col>
                    <xdr:colOff>441960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0" name="Check Box 78">
              <controlPr defaultSize="0" autoFill="0" autoLine="0" autoPict="0">
                <anchor moveWithCells="1">
                  <from>
                    <xdr:col>10</xdr:col>
                    <xdr:colOff>419100</xdr:colOff>
                    <xdr:row>32</xdr:row>
                    <xdr:rowOff>297180</xdr:rowOff>
                  </from>
                  <to>
                    <xdr:col>12</xdr:col>
                    <xdr:colOff>441960</xdr:colOff>
                    <xdr:row>33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1" name="Check Box 79">
              <controlPr defaultSize="0" autoFill="0" autoLine="0" autoPict="0">
                <anchor moveWithCells="1">
                  <from>
                    <xdr:col>10</xdr:col>
                    <xdr:colOff>419100</xdr:colOff>
                    <xdr:row>32</xdr:row>
                    <xdr:rowOff>76200</xdr:rowOff>
                  </from>
                  <to>
                    <xdr:col>12</xdr:col>
                    <xdr:colOff>441960</xdr:colOff>
                    <xdr:row>32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2" name="Check Box 80">
              <controlPr defaultSize="0" autoFill="0" autoLine="0" autoPict="0">
                <anchor moveWithCells="1">
                  <from>
                    <xdr:col>10</xdr:col>
                    <xdr:colOff>419100</xdr:colOff>
                    <xdr:row>33</xdr:row>
                    <xdr:rowOff>83820</xdr:rowOff>
                  </from>
                  <to>
                    <xdr:col>12</xdr:col>
                    <xdr:colOff>441960</xdr:colOff>
                    <xdr:row>34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3" name="Check Box 81">
              <controlPr defaultSize="0" autoFill="0" autoLine="0" autoPict="0">
                <anchor moveWithCells="1">
                  <from>
                    <xdr:col>10</xdr:col>
                    <xdr:colOff>419100</xdr:colOff>
                    <xdr:row>34</xdr:row>
                    <xdr:rowOff>60960</xdr:rowOff>
                  </from>
                  <to>
                    <xdr:col>12</xdr:col>
                    <xdr:colOff>441960</xdr:colOff>
                    <xdr:row>35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4" name="Drop Down 84">
              <controlPr defaultSize="0" autoLine="0" autoPict="0">
                <anchor moveWithCells="1">
                  <from>
                    <xdr:col>3</xdr:col>
                    <xdr:colOff>106680</xdr:colOff>
                    <xdr:row>12</xdr:row>
                    <xdr:rowOff>30480</xdr:rowOff>
                  </from>
                  <to>
                    <xdr:col>5</xdr:col>
                    <xdr:colOff>403860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45" name="Drop Down 85">
              <controlPr defaultSize="0" autoLine="0" autoPict="0">
                <anchor moveWithCells="1">
                  <from>
                    <xdr:col>0</xdr:col>
                    <xdr:colOff>182880</xdr:colOff>
                    <xdr:row>56</xdr:row>
                    <xdr:rowOff>0</xdr:rowOff>
                  </from>
                  <to>
                    <xdr:col>2</xdr:col>
                    <xdr:colOff>373380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46" name="Drop Down 86">
              <controlPr defaultSize="0" autoLine="0" autoPict="0">
                <anchor moveWithCells="1">
                  <from>
                    <xdr:col>10</xdr:col>
                    <xdr:colOff>251460</xdr:colOff>
                    <xdr:row>56</xdr:row>
                    <xdr:rowOff>7620</xdr:rowOff>
                  </from>
                  <to>
                    <xdr:col>12</xdr:col>
                    <xdr:colOff>381000</xdr:colOff>
                    <xdr:row>56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47" name="Drop Down 89">
              <controlPr defaultSize="0" autoLine="0" autoPict="0">
                <anchor moveWithCells="1">
                  <from>
                    <xdr:col>0</xdr:col>
                    <xdr:colOff>182880</xdr:colOff>
                    <xdr:row>58</xdr:row>
                    <xdr:rowOff>0</xdr:rowOff>
                  </from>
                  <to>
                    <xdr:col>2</xdr:col>
                    <xdr:colOff>373380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48" name="Drop Down 90">
              <controlPr defaultSize="0" autoLine="0" autoPict="0">
                <anchor moveWithCells="1">
                  <from>
                    <xdr:col>10</xdr:col>
                    <xdr:colOff>251460</xdr:colOff>
                    <xdr:row>58</xdr:row>
                    <xdr:rowOff>7620</xdr:rowOff>
                  </from>
                  <to>
                    <xdr:col>12</xdr:col>
                    <xdr:colOff>381000</xdr:colOff>
                    <xdr:row>58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49" name="Drop Down 91">
              <controlPr defaultSize="0" autoLine="0" autoPict="0">
                <anchor moveWithCells="1">
                  <from>
                    <xdr:col>0</xdr:col>
                    <xdr:colOff>182880</xdr:colOff>
                    <xdr:row>60</xdr:row>
                    <xdr:rowOff>0</xdr:rowOff>
                  </from>
                  <to>
                    <xdr:col>2</xdr:col>
                    <xdr:colOff>373380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0" name="Drop Down 92">
              <controlPr defaultSize="0" autoLine="0" autoPict="0">
                <anchor moveWithCells="1">
                  <from>
                    <xdr:col>10</xdr:col>
                    <xdr:colOff>251460</xdr:colOff>
                    <xdr:row>60</xdr:row>
                    <xdr:rowOff>7620</xdr:rowOff>
                  </from>
                  <to>
                    <xdr:col>12</xdr:col>
                    <xdr:colOff>381000</xdr:colOff>
                    <xdr:row>60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51" name="Drop Down 93">
              <controlPr defaultSize="0" autoLine="0" autoPict="0">
                <anchor moveWithCells="1">
                  <from>
                    <xdr:col>0</xdr:col>
                    <xdr:colOff>182880</xdr:colOff>
                    <xdr:row>62</xdr:row>
                    <xdr:rowOff>0</xdr:rowOff>
                  </from>
                  <to>
                    <xdr:col>2</xdr:col>
                    <xdr:colOff>373380</xdr:colOff>
                    <xdr:row>62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52" name="Drop Down 94">
              <controlPr defaultSize="0" autoLine="0" autoPict="0">
                <anchor moveWithCells="1">
                  <from>
                    <xdr:col>10</xdr:col>
                    <xdr:colOff>251460</xdr:colOff>
                    <xdr:row>62</xdr:row>
                    <xdr:rowOff>7620</xdr:rowOff>
                  </from>
                  <to>
                    <xdr:col>12</xdr:col>
                    <xdr:colOff>381000</xdr:colOff>
                    <xdr:row>62</xdr:row>
                    <xdr:rowOff>236220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4A5A98AA-CD9B-4576-8B0F-00CD74799767}">
            <xm:f>Tabelle!$C$2=4</xm:f>
            <x14:dxf>
              <font>
                <b/>
                <i val="0"/>
              </font>
            </x14:dxf>
          </x14:cfRule>
          <xm:sqref>C14</xm:sqref>
        </x14:conditionalFormatting>
        <x14:conditionalFormatting xmlns:xm="http://schemas.microsoft.com/office/excel/2006/main">
          <x14:cfRule type="expression" priority="2" id="{96D3AFD7-EFAB-4047-A214-EC56EB0EDF8B}">
            <xm:f>Tabelle!$C$2=4</xm:f>
            <x14:dxf>
              <fill>
                <patternFill patternType="none">
                  <bgColor auto="1"/>
                </patternFill>
              </fill>
            </x14:dxf>
          </x14:cfRule>
          <xm:sqref>G13:J13</xm:sqref>
        </x14:conditionalFormatting>
        <x14:conditionalFormatting xmlns:xm="http://schemas.microsoft.com/office/excel/2006/main">
          <x14:cfRule type="expression" priority="1" id="{53E21CED-0723-489F-9AF0-BD004E208005}">
            <xm:f>Tabelle!$C$2=4</xm:f>
            <x14:dxf>
              <fill>
                <patternFill>
                  <bgColor theme="4" tint="0.79998168889431442"/>
                </patternFill>
              </fill>
            </x14:dxf>
          </x14:cfRule>
          <xm:sqref>K13 M13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6">
    <tabColor rgb="FFFFFF00"/>
    <pageSetUpPr fitToPage="1"/>
  </sheetPr>
  <dimension ref="A1:W89"/>
  <sheetViews>
    <sheetView zoomScaleNormal="100" workbookViewId="0">
      <selection activeCell="R8" sqref="R8"/>
    </sheetView>
  </sheetViews>
  <sheetFormatPr defaultColWidth="9.33203125" defaultRowHeight="14.4" x14ac:dyDescent="0.3"/>
  <cols>
    <col min="1" max="1" width="10.88671875" style="36" customWidth="1"/>
    <col min="2" max="2" width="9.33203125" style="36"/>
    <col min="3" max="3" width="10.6640625" style="36" bestFit="1" customWidth="1"/>
    <col min="4" max="8" width="9.33203125" style="36"/>
    <col min="9" max="9" width="15.6640625" style="36" customWidth="1"/>
    <col min="10" max="10" width="10.6640625" style="36" bestFit="1" customWidth="1"/>
    <col min="11" max="14" width="9.33203125" style="36"/>
    <col min="15" max="15" width="10.6640625" style="36" bestFit="1" customWidth="1"/>
    <col min="16" max="16" width="9.33203125" style="36"/>
    <col min="17" max="17" width="1.33203125" style="36" customWidth="1"/>
    <col min="18" max="18" width="38" style="36" customWidth="1"/>
    <col min="19" max="16384" width="9.33203125" style="36"/>
  </cols>
  <sheetData>
    <row r="1" spans="1:23" ht="18.75" x14ac:dyDescent="0.3">
      <c r="A1" s="110" t="s">
        <v>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42"/>
      <c r="R1" s="42"/>
      <c r="S1" s="42"/>
      <c r="T1" s="42"/>
      <c r="U1" s="42"/>
      <c r="V1" s="42"/>
      <c r="W1" s="42"/>
    </row>
    <row r="2" spans="1:23" ht="18.75" x14ac:dyDescent="0.3">
      <c r="A2" s="113" t="s">
        <v>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42"/>
      <c r="R2" s="42"/>
      <c r="S2" s="42"/>
      <c r="T2" s="42"/>
      <c r="U2" s="42"/>
      <c r="V2" s="42"/>
      <c r="W2" s="42"/>
    </row>
    <row r="3" spans="1:23" ht="18.75" x14ac:dyDescent="0.3">
      <c r="A3" s="113" t="s">
        <v>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5"/>
      <c r="Q3" s="42"/>
      <c r="R3" s="42"/>
      <c r="S3" s="42"/>
      <c r="T3" s="42"/>
      <c r="U3" s="42"/>
      <c r="V3" s="42"/>
      <c r="W3" s="42"/>
    </row>
    <row r="4" spans="1:23" ht="15" x14ac:dyDescent="0.2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42"/>
      <c r="R4" s="42"/>
      <c r="S4" s="42"/>
      <c r="T4" s="42"/>
      <c r="U4" s="42"/>
      <c r="V4" s="42"/>
      <c r="W4" s="42"/>
    </row>
    <row r="5" spans="1:23" ht="15" x14ac:dyDescent="0.2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42"/>
      <c r="R5" s="42"/>
      <c r="S5" s="42"/>
      <c r="T5" s="42"/>
      <c r="U5" s="42"/>
      <c r="V5" s="42"/>
      <c r="W5" s="42"/>
    </row>
    <row r="6" spans="1:23" ht="9" customHeight="1" thickBot="1" x14ac:dyDescent="0.3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42"/>
      <c r="R6" s="42"/>
      <c r="S6" s="42"/>
      <c r="T6" s="42"/>
      <c r="U6" s="42"/>
      <c r="V6" s="42"/>
      <c r="W6" s="42"/>
    </row>
    <row r="7" spans="1:23" s="38" customFormat="1" ht="24.9" customHeight="1" x14ac:dyDescent="0.25">
      <c r="A7" s="61" t="s">
        <v>167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  <c r="Q7" s="47"/>
      <c r="R7" s="47"/>
      <c r="S7" s="47"/>
      <c r="T7" s="47"/>
      <c r="U7" s="47"/>
      <c r="V7" s="47"/>
      <c r="W7" s="47"/>
    </row>
    <row r="8" spans="1:23" ht="24.9" customHeight="1" x14ac:dyDescent="0.25">
      <c r="A8" s="159" t="s">
        <v>201</v>
      </c>
      <c r="B8" s="160"/>
      <c r="C8" s="154"/>
      <c r="D8" s="154"/>
      <c r="E8" s="154"/>
      <c r="F8" s="79"/>
      <c r="G8" s="160" t="s">
        <v>202</v>
      </c>
      <c r="H8" s="160"/>
      <c r="I8" s="154"/>
      <c r="J8" s="154"/>
      <c r="K8" s="154"/>
      <c r="L8" s="157" t="s">
        <v>200</v>
      </c>
      <c r="M8" s="157"/>
      <c r="N8" s="154"/>
      <c r="O8" s="154"/>
      <c r="P8" s="69"/>
      <c r="Q8" s="42"/>
      <c r="R8" s="48"/>
      <c r="S8" s="42"/>
      <c r="T8" s="42"/>
      <c r="U8" s="42"/>
      <c r="V8" s="42"/>
      <c r="W8" s="42"/>
    </row>
    <row r="9" spans="1:23" ht="9.9" customHeight="1" x14ac:dyDescent="0.2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4"/>
      <c r="N9" s="4"/>
      <c r="O9" s="4"/>
      <c r="P9" s="5"/>
      <c r="Q9" s="42"/>
      <c r="R9" s="42"/>
      <c r="S9" s="42"/>
      <c r="T9" s="42"/>
      <c r="U9" s="42"/>
      <c r="V9" s="42"/>
      <c r="W9" s="42"/>
    </row>
    <row r="10" spans="1:23" ht="24.9" customHeight="1" x14ac:dyDescent="0.3">
      <c r="A10" s="83" t="s">
        <v>292</v>
      </c>
      <c r="B10" s="154"/>
      <c r="C10" s="154"/>
      <c r="D10" s="154"/>
      <c r="E10" s="154"/>
      <c r="F10" s="154"/>
      <c r="G10" s="154"/>
      <c r="H10" s="154"/>
      <c r="I10" s="84" t="s">
        <v>293</v>
      </c>
      <c r="J10" s="158"/>
      <c r="K10" s="154"/>
      <c r="L10" s="13"/>
      <c r="M10" s="79"/>
      <c r="N10" s="84" t="s">
        <v>181</v>
      </c>
      <c r="O10" s="80"/>
      <c r="P10" s="14"/>
      <c r="Q10" s="42"/>
      <c r="R10" s="136"/>
      <c r="S10" s="42"/>
      <c r="T10" s="42"/>
      <c r="U10" s="42"/>
      <c r="V10" s="42"/>
      <c r="W10" s="42"/>
    </row>
    <row r="11" spans="1:23" s="16" customFormat="1" ht="9.9" customHeight="1" x14ac:dyDescent="0.3">
      <c r="A11" s="12"/>
      <c r="B11" s="82"/>
      <c r="C11" s="82"/>
      <c r="D11" s="82"/>
      <c r="E11" s="82"/>
      <c r="F11" s="82"/>
      <c r="G11" s="82"/>
      <c r="H11" s="82"/>
      <c r="I11" s="52"/>
      <c r="J11" s="82"/>
      <c r="K11" s="82"/>
      <c r="L11" s="13"/>
      <c r="M11" s="13"/>
      <c r="N11" s="13"/>
      <c r="O11" s="13"/>
      <c r="P11" s="14"/>
      <c r="Q11" s="42"/>
      <c r="R11" s="136"/>
      <c r="S11" s="42"/>
      <c r="T11" s="42"/>
      <c r="U11" s="42"/>
      <c r="V11" s="42"/>
      <c r="W11" s="42"/>
    </row>
    <row r="12" spans="1:23" ht="24.9" customHeight="1" x14ac:dyDescent="0.25">
      <c r="A12" s="156" t="s">
        <v>182</v>
      </c>
      <c r="B12" s="157"/>
      <c r="C12" s="154"/>
      <c r="D12" s="154"/>
      <c r="E12" s="154"/>
      <c r="F12" s="154"/>
      <c r="G12" s="154"/>
      <c r="H12" s="154"/>
      <c r="I12" s="84" t="s">
        <v>186</v>
      </c>
      <c r="J12" s="154"/>
      <c r="K12" s="154"/>
      <c r="L12" s="154"/>
      <c r="M12" s="154"/>
      <c r="N12" s="84" t="s">
        <v>197</v>
      </c>
      <c r="O12" s="68"/>
      <c r="P12" s="14"/>
      <c r="Q12" s="42"/>
      <c r="R12" s="42"/>
      <c r="S12" s="42"/>
      <c r="T12" s="42"/>
      <c r="U12" s="42"/>
      <c r="V12" s="42"/>
      <c r="W12" s="42"/>
    </row>
    <row r="13" spans="1:23" s="16" customFormat="1" ht="9.9" customHeight="1" x14ac:dyDescent="0.25">
      <c r="A13" s="12"/>
      <c r="B13" s="13"/>
      <c r="C13" s="82"/>
      <c r="D13" s="82"/>
      <c r="E13" s="82"/>
      <c r="F13" s="82"/>
      <c r="G13" s="82"/>
      <c r="H13" s="82"/>
      <c r="I13" s="52"/>
      <c r="J13" s="82"/>
      <c r="K13" s="82"/>
      <c r="L13" s="13"/>
      <c r="M13" s="13"/>
      <c r="N13" s="13"/>
      <c r="O13" s="13"/>
      <c r="P13" s="14"/>
      <c r="Q13" s="42"/>
      <c r="R13" s="42"/>
      <c r="S13" s="42"/>
      <c r="T13" s="42"/>
      <c r="U13" s="42"/>
      <c r="V13" s="42"/>
      <c r="W13" s="42"/>
    </row>
    <row r="14" spans="1:23" ht="24.9" customHeight="1" x14ac:dyDescent="0.25">
      <c r="A14" s="67" t="s">
        <v>56</v>
      </c>
      <c r="B14" s="164"/>
      <c r="C14" s="154"/>
      <c r="D14" s="154"/>
      <c r="E14" s="154"/>
      <c r="F14" s="154"/>
      <c r="G14" s="154"/>
      <c r="H14" s="154"/>
      <c r="I14" s="84" t="s">
        <v>187</v>
      </c>
      <c r="J14" s="165"/>
      <c r="K14" s="165"/>
      <c r="L14" s="160" t="s">
        <v>294</v>
      </c>
      <c r="M14" s="160"/>
      <c r="N14" s="154"/>
      <c r="O14" s="154"/>
      <c r="P14" s="14"/>
      <c r="Q14" s="42"/>
      <c r="R14" s="42"/>
      <c r="S14" s="42"/>
      <c r="T14" s="42"/>
      <c r="U14" s="42"/>
      <c r="V14" s="42"/>
      <c r="W14" s="42"/>
    </row>
    <row r="15" spans="1:23" ht="15.75" customHeight="1" x14ac:dyDescent="0.25">
      <c r="A15" s="161" t="str">
        <f>Tabelle!A104</f>
        <v>indicare solo e-mail dei domini istituzionali - Please use only email by UniBO domain @studio.unibo.it, @unibo.it</v>
      </c>
      <c r="B15" s="131"/>
      <c r="C15" s="131"/>
      <c r="D15" s="131"/>
      <c r="E15" s="131"/>
      <c r="F15" s="131"/>
      <c r="G15" s="131"/>
      <c r="H15" s="131"/>
      <c r="I15" s="13"/>
      <c r="J15" s="13"/>
      <c r="K15" s="13"/>
      <c r="L15" s="19" t="s">
        <v>61</v>
      </c>
      <c r="M15" s="79"/>
      <c r="N15" s="13"/>
      <c r="O15" s="13"/>
      <c r="P15" s="14"/>
      <c r="Q15" s="42"/>
      <c r="R15" s="42"/>
      <c r="S15" s="42"/>
      <c r="T15" s="42"/>
      <c r="U15" s="42"/>
      <c r="V15" s="42"/>
      <c r="W15" s="42"/>
    </row>
    <row r="16" spans="1:23" ht="27.9" customHeight="1" x14ac:dyDescent="0.3">
      <c r="A16" s="156" t="s">
        <v>183</v>
      </c>
      <c r="B16" s="157"/>
      <c r="C16" s="157"/>
      <c r="D16" s="157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5"/>
      <c r="Q16" s="42"/>
      <c r="R16" s="42"/>
      <c r="S16" s="42"/>
      <c r="T16" s="42"/>
      <c r="U16" s="42"/>
      <c r="V16" s="42"/>
      <c r="W16" s="42"/>
    </row>
    <row r="17" spans="1:23" s="39" customFormat="1" ht="15" customHeight="1" x14ac:dyDescent="0.2">
      <c r="A17" s="26"/>
      <c r="B17" s="27"/>
      <c r="C17" s="27"/>
      <c r="D17" s="27"/>
      <c r="E17" s="120" t="s">
        <v>172</v>
      </c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40"/>
      <c r="Q17" s="49"/>
      <c r="R17" s="49"/>
      <c r="S17" s="49"/>
      <c r="T17" s="49"/>
      <c r="U17" s="49"/>
      <c r="V17" s="49"/>
      <c r="W17" s="49"/>
    </row>
    <row r="18" spans="1:23" ht="24.9" customHeight="1" x14ac:dyDescent="0.3">
      <c r="A18" s="12"/>
      <c r="B18" s="13"/>
      <c r="C18" s="166" t="s">
        <v>184</v>
      </c>
      <c r="D18" s="166"/>
      <c r="E18" s="166"/>
      <c r="F18" s="166"/>
      <c r="G18" s="166"/>
      <c r="H18" s="154"/>
      <c r="I18" s="154"/>
      <c r="J18" s="154"/>
      <c r="K18" s="154"/>
      <c r="L18" s="13"/>
      <c r="M18" s="13"/>
      <c r="N18" s="13"/>
      <c r="O18" s="13"/>
      <c r="P18" s="14"/>
      <c r="Q18" s="42"/>
      <c r="R18" s="42"/>
      <c r="S18" s="42"/>
      <c r="T18" s="42"/>
      <c r="U18" s="42"/>
      <c r="V18" s="42"/>
      <c r="W18" s="42"/>
    </row>
    <row r="19" spans="1:23" ht="20.100000000000001" customHeight="1" thickBot="1" x14ac:dyDescent="0.35">
      <c r="A19" s="20"/>
      <c r="B19" s="21"/>
      <c r="C19" s="21"/>
      <c r="D19" s="21"/>
      <c r="E19" s="21"/>
      <c r="F19" s="21"/>
      <c r="G19" s="21"/>
      <c r="H19" s="163" t="s">
        <v>173</v>
      </c>
      <c r="I19" s="163"/>
      <c r="J19" s="163"/>
      <c r="K19" s="163"/>
      <c r="L19" s="21"/>
      <c r="M19" s="21"/>
      <c r="N19" s="21"/>
      <c r="O19" s="21"/>
      <c r="P19" s="22"/>
      <c r="Q19" s="42"/>
      <c r="R19" s="42"/>
      <c r="S19" s="42"/>
      <c r="T19" s="42"/>
      <c r="U19" s="42"/>
      <c r="V19" s="42"/>
      <c r="W19" s="42"/>
    </row>
    <row r="20" spans="1:23" ht="24.9" customHeight="1" x14ac:dyDescent="0.3">
      <c r="A20" s="61" t="s">
        <v>174</v>
      </c>
      <c r="B20" s="13"/>
      <c r="C20" s="13"/>
      <c r="D20" s="13"/>
      <c r="E20" s="13"/>
      <c r="F20" s="13"/>
      <c r="G20" s="13"/>
      <c r="H20" s="81"/>
      <c r="I20" s="81"/>
      <c r="J20" s="81"/>
      <c r="K20" s="81"/>
      <c r="L20" s="13"/>
      <c r="M20" s="13"/>
      <c r="N20" s="13"/>
      <c r="O20" s="13"/>
      <c r="P20" s="14"/>
      <c r="Q20" s="42"/>
      <c r="R20" s="42"/>
      <c r="S20" s="42"/>
      <c r="T20" s="42"/>
      <c r="U20" s="42"/>
      <c r="V20" s="42"/>
      <c r="W20" s="42"/>
    </row>
    <row r="21" spans="1:23" ht="35.1" customHeight="1" x14ac:dyDescent="0.3">
      <c r="A21" s="168" t="s">
        <v>175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70"/>
      <c r="Q21" s="42"/>
      <c r="R21" s="42"/>
      <c r="S21" s="42"/>
      <c r="T21" s="42"/>
      <c r="U21" s="42"/>
      <c r="V21" s="42"/>
      <c r="W21" s="42"/>
    </row>
    <row r="22" spans="1:23" ht="35.1" customHeight="1" x14ac:dyDescent="0.3">
      <c r="A22" s="151" t="s">
        <v>189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3"/>
      <c r="Q22" s="42"/>
      <c r="R22" s="42"/>
      <c r="S22" s="42"/>
      <c r="T22" s="42"/>
      <c r="U22" s="42"/>
      <c r="V22" s="42"/>
      <c r="W22" s="42"/>
    </row>
    <row r="23" spans="1:23" ht="24.9" customHeight="1" x14ac:dyDescent="0.3">
      <c r="A23" s="12"/>
      <c r="B23" s="13"/>
      <c r="C23" s="13"/>
      <c r="D23" s="13"/>
      <c r="E23" s="13"/>
      <c r="F23" s="13"/>
      <c r="G23" s="13"/>
      <c r="H23" s="81"/>
      <c r="I23" s="86" t="s">
        <v>185</v>
      </c>
      <c r="J23" s="86" t="s">
        <v>198</v>
      </c>
      <c r="K23" s="167" t="s">
        <v>188</v>
      </c>
      <c r="L23" s="167"/>
      <c r="M23" s="167"/>
      <c r="N23" s="167"/>
      <c r="O23" s="13"/>
      <c r="P23" s="14"/>
      <c r="Q23" s="42"/>
      <c r="R23" s="42"/>
      <c r="S23" s="42"/>
      <c r="T23" s="42"/>
      <c r="U23" s="42"/>
      <c r="V23" s="42"/>
      <c r="W23" s="42"/>
    </row>
    <row r="24" spans="1:23" ht="12" customHeight="1" x14ac:dyDescent="0.3">
      <c r="A24" s="12"/>
      <c r="B24" s="13" t="s">
        <v>295</v>
      </c>
      <c r="C24" s="13"/>
      <c r="D24" s="13"/>
      <c r="E24" s="13"/>
      <c r="F24" s="13"/>
      <c r="G24" s="13"/>
      <c r="H24" s="81"/>
      <c r="I24" s="81"/>
      <c r="J24" s="171"/>
      <c r="K24" s="81"/>
      <c r="L24" s="13"/>
      <c r="M24" s="13"/>
      <c r="N24" s="13"/>
      <c r="O24" s="13"/>
      <c r="P24" s="14"/>
      <c r="Q24" s="42"/>
      <c r="R24" s="42"/>
      <c r="S24" s="42"/>
      <c r="T24" s="42"/>
      <c r="U24" s="42"/>
      <c r="V24" s="42"/>
      <c r="W24" s="42"/>
    </row>
    <row r="25" spans="1:23" s="38" customFormat="1" ht="12" customHeight="1" x14ac:dyDescent="0.3">
      <c r="A25" s="75"/>
      <c r="B25" s="73" t="s">
        <v>298</v>
      </c>
      <c r="C25" s="24"/>
      <c r="D25" s="24"/>
      <c r="E25" s="24"/>
      <c r="F25" s="24"/>
      <c r="G25" s="24"/>
      <c r="H25" s="81"/>
      <c r="I25" s="81"/>
      <c r="J25" s="172"/>
      <c r="K25" s="81"/>
      <c r="L25" s="24"/>
      <c r="M25" s="24"/>
      <c r="N25" s="24"/>
      <c r="O25" s="24"/>
      <c r="P25" s="25"/>
      <c r="Q25" s="47"/>
      <c r="R25" s="47"/>
      <c r="S25" s="47"/>
      <c r="T25" s="47"/>
      <c r="U25" s="47"/>
      <c r="V25" s="47"/>
      <c r="W25" s="47"/>
    </row>
    <row r="26" spans="1:23" ht="20.100000000000001" customHeight="1" x14ac:dyDescent="0.3">
      <c r="A26" s="12"/>
      <c r="B26" s="79"/>
      <c r="C26" s="13"/>
      <c r="D26" s="13"/>
      <c r="E26" s="13"/>
      <c r="F26" s="13"/>
      <c r="G26" s="13"/>
      <c r="H26" s="81"/>
      <c r="I26" s="81"/>
      <c r="J26" s="81"/>
      <c r="K26" s="81"/>
      <c r="L26" s="13"/>
      <c r="M26" s="13"/>
      <c r="N26" s="13"/>
      <c r="O26" s="13"/>
      <c r="P26" s="14"/>
      <c r="Q26" s="42"/>
      <c r="R26" s="42"/>
      <c r="S26" s="42"/>
      <c r="T26" s="42"/>
      <c r="U26" s="42"/>
      <c r="V26" s="42"/>
      <c r="W26" s="42"/>
    </row>
    <row r="27" spans="1:23" ht="12" customHeight="1" x14ac:dyDescent="0.3">
      <c r="A27" s="12"/>
      <c r="B27" s="13" t="s">
        <v>296</v>
      </c>
      <c r="C27" s="13"/>
      <c r="D27" s="13"/>
      <c r="E27" s="13"/>
      <c r="F27" s="13"/>
      <c r="G27" s="13"/>
      <c r="H27" s="81"/>
      <c r="I27" s="81"/>
      <c r="J27" s="171"/>
      <c r="K27" s="81"/>
      <c r="L27" s="13"/>
      <c r="M27" s="13"/>
      <c r="N27" s="13"/>
      <c r="O27" s="13"/>
      <c r="P27" s="14"/>
      <c r="Q27" s="42"/>
      <c r="R27" s="42"/>
      <c r="S27" s="42"/>
      <c r="T27" s="42"/>
      <c r="U27" s="42"/>
      <c r="V27" s="42"/>
      <c r="W27" s="42"/>
    </row>
    <row r="28" spans="1:23" ht="12" customHeight="1" x14ac:dyDescent="0.3">
      <c r="A28" s="12"/>
      <c r="B28" s="73" t="s">
        <v>299</v>
      </c>
      <c r="C28" s="13"/>
      <c r="D28" s="13"/>
      <c r="E28" s="13"/>
      <c r="F28" s="13"/>
      <c r="G28" s="13"/>
      <c r="H28" s="81"/>
      <c r="I28" s="81"/>
      <c r="J28" s="172"/>
      <c r="K28" s="81"/>
      <c r="L28" s="13"/>
      <c r="M28" s="13"/>
      <c r="N28" s="13"/>
      <c r="O28" s="13"/>
      <c r="P28" s="14"/>
      <c r="Q28" s="42"/>
      <c r="R28" s="42"/>
      <c r="S28" s="42"/>
      <c r="T28" s="42"/>
      <c r="U28" s="42"/>
      <c r="V28" s="42"/>
      <c r="W28" s="42"/>
    </row>
    <row r="29" spans="1:23" ht="20.100000000000001" customHeight="1" x14ac:dyDescent="0.3">
      <c r="A29" s="12"/>
      <c r="B29" s="79"/>
      <c r="C29" s="13"/>
      <c r="D29" s="13"/>
      <c r="E29" s="13"/>
      <c r="F29" s="13"/>
      <c r="G29" s="13"/>
      <c r="H29" s="81"/>
      <c r="I29" s="81"/>
      <c r="J29" s="81"/>
      <c r="K29" s="81"/>
      <c r="L29" s="13"/>
      <c r="M29" s="13"/>
      <c r="N29" s="13"/>
      <c r="O29" s="13"/>
      <c r="P29" s="14"/>
      <c r="Q29" s="42"/>
      <c r="R29" s="42"/>
      <c r="S29" s="42"/>
      <c r="T29" s="42"/>
      <c r="U29" s="42"/>
      <c r="V29" s="42"/>
      <c r="W29" s="42"/>
    </row>
    <row r="30" spans="1:23" ht="12" customHeight="1" x14ac:dyDescent="0.3">
      <c r="A30" s="12"/>
      <c r="B30" s="13" t="s">
        <v>297</v>
      </c>
      <c r="C30" s="13"/>
      <c r="D30" s="13"/>
      <c r="E30" s="13"/>
      <c r="F30" s="13"/>
      <c r="G30" s="13"/>
      <c r="H30" s="81"/>
      <c r="I30" s="81"/>
      <c r="J30" s="171"/>
      <c r="K30" s="81"/>
      <c r="L30" s="13"/>
      <c r="M30" s="13"/>
      <c r="N30" s="13"/>
      <c r="O30" s="13"/>
      <c r="P30" s="14"/>
      <c r="Q30" s="42"/>
      <c r="R30" s="42"/>
      <c r="S30" s="42"/>
      <c r="T30" s="42"/>
      <c r="U30" s="42"/>
      <c r="V30" s="42"/>
      <c r="W30" s="42"/>
    </row>
    <row r="31" spans="1:23" ht="12" customHeight="1" x14ac:dyDescent="0.3">
      <c r="A31" s="12"/>
      <c r="B31" s="73" t="s">
        <v>300</v>
      </c>
      <c r="C31" s="13"/>
      <c r="D31" s="13"/>
      <c r="E31" s="13"/>
      <c r="F31" s="13"/>
      <c r="G31" s="13"/>
      <c r="H31" s="81"/>
      <c r="I31" s="81"/>
      <c r="J31" s="172"/>
      <c r="K31" s="81"/>
      <c r="L31" s="13"/>
      <c r="M31" s="13"/>
      <c r="N31" s="13"/>
      <c r="O31" s="13"/>
      <c r="P31" s="14"/>
      <c r="Q31" s="42"/>
      <c r="R31" s="42"/>
      <c r="S31" s="42"/>
      <c r="T31" s="42"/>
      <c r="U31" s="42"/>
      <c r="V31" s="42"/>
      <c r="W31" s="42"/>
    </row>
    <row r="32" spans="1:23" ht="20.100000000000001" customHeight="1" x14ac:dyDescent="0.3">
      <c r="A32" s="12"/>
      <c r="B32" s="72"/>
      <c r="C32" s="13"/>
      <c r="D32" s="13"/>
      <c r="E32" s="13"/>
      <c r="F32" s="13"/>
      <c r="G32" s="13"/>
      <c r="H32" s="81"/>
      <c r="I32" s="81"/>
      <c r="J32" s="81"/>
      <c r="K32" s="81"/>
      <c r="L32" s="13"/>
      <c r="M32" s="13"/>
      <c r="N32" s="13"/>
      <c r="O32" s="13"/>
      <c r="P32" s="14"/>
      <c r="Q32" s="42"/>
      <c r="R32" s="42"/>
      <c r="S32" s="42"/>
      <c r="T32" s="42"/>
      <c r="U32" s="42"/>
      <c r="V32" s="42"/>
      <c r="W32" s="42"/>
    </row>
    <row r="33" spans="1:23" ht="12" customHeight="1" x14ac:dyDescent="0.3">
      <c r="A33" s="12"/>
      <c r="B33" s="74" t="s">
        <v>176</v>
      </c>
      <c r="C33" s="13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63"/>
      <c r="O33" s="158"/>
      <c r="P33" s="14"/>
      <c r="Q33" s="42"/>
      <c r="R33" s="42"/>
      <c r="S33" s="42"/>
      <c r="T33" s="42"/>
      <c r="U33" s="42"/>
      <c r="V33" s="42"/>
      <c r="W33" s="42"/>
    </row>
    <row r="34" spans="1:23" ht="12" customHeight="1" x14ac:dyDescent="0.3">
      <c r="A34" s="12"/>
      <c r="B34" s="73" t="s">
        <v>177</v>
      </c>
      <c r="C34" s="13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63"/>
      <c r="O34" s="154"/>
      <c r="P34" s="14"/>
      <c r="Q34" s="42"/>
      <c r="R34" s="42"/>
      <c r="S34" s="42"/>
      <c r="T34" s="42"/>
      <c r="U34" s="42"/>
      <c r="V34" s="42"/>
      <c r="W34" s="42"/>
    </row>
    <row r="35" spans="1:23" ht="20.100000000000001" customHeight="1" x14ac:dyDescent="0.3">
      <c r="A35" s="12"/>
      <c r="B35" s="72"/>
      <c r="C35" s="13"/>
      <c r="D35" s="173" t="s">
        <v>180</v>
      </c>
      <c r="E35" s="173"/>
      <c r="F35" s="173"/>
      <c r="G35" s="173"/>
      <c r="H35" s="173"/>
      <c r="I35" s="173"/>
      <c r="J35" s="173"/>
      <c r="K35" s="173"/>
      <c r="L35" s="173"/>
      <c r="M35" s="173"/>
      <c r="N35" s="78"/>
      <c r="O35" s="85" t="s">
        <v>199</v>
      </c>
      <c r="P35" s="14"/>
      <c r="Q35" s="42"/>
      <c r="R35" s="42"/>
      <c r="S35" s="42"/>
      <c r="T35" s="42"/>
      <c r="U35" s="42"/>
      <c r="V35" s="42"/>
      <c r="W35" s="42"/>
    </row>
    <row r="36" spans="1:23" ht="12" customHeight="1" x14ac:dyDescent="0.3">
      <c r="A36" s="12"/>
      <c r="B36" s="74" t="s">
        <v>178</v>
      </c>
      <c r="C36" s="13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63"/>
      <c r="O36" s="158"/>
      <c r="P36" s="14"/>
      <c r="Q36" s="42"/>
      <c r="R36" s="42"/>
      <c r="S36" s="42"/>
      <c r="T36" s="42"/>
      <c r="U36" s="42"/>
      <c r="V36" s="42"/>
      <c r="W36" s="42"/>
    </row>
    <row r="37" spans="1:23" ht="12" customHeight="1" x14ac:dyDescent="0.3">
      <c r="A37" s="12"/>
      <c r="B37" s="73" t="s">
        <v>179</v>
      </c>
      <c r="C37" s="13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63"/>
      <c r="O37" s="154"/>
      <c r="P37" s="14"/>
      <c r="Q37" s="42"/>
      <c r="R37" s="42"/>
      <c r="S37" s="42"/>
      <c r="T37" s="42"/>
      <c r="U37" s="42"/>
      <c r="V37" s="42"/>
      <c r="W37" s="42"/>
    </row>
    <row r="38" spans="1:23" ht="20.100000000000001" customHeight="1" x14ac:dyDescent="0.3">
      <c r="A38" s="12"/>
      <c r="B38" s="13"/>
      <c r="C38" s="13"/>
      <c r="D38" s="173" t="s">
        <v>180</v>
      </c>
      <c r="E38" s="173"/>
      <c r="F38" s="173"/>
      <c r="G38" s="173"/>
      <c r="H38" s="173"/>
      <c r="I38" s="173"/>
      <c r="J38" s="173"/>
      <c r="K38" s="173"/>
      <c r="L38" s="173"/>
      <c r="M38" s="173"/>
      <c r="N38" s="78"/>
      <c r="O38" s="85" t="s">
        <v>199</v>
      </c>
      <c r="P38" s="14"/>
      <c r="Q38" s="42"/>
      <c r="R38" s="42"/>
      <c r="S38" s="42"/>
      <c r="T38" s="42"/>
      <c r="U38" s="42"/>
      <c r="V38" s="42"/>
      <c r="W38" s="42"/>
    </row>
    <row r="39" spans="1:23" ht="12" customHeight="1" x14ac:dyDescent="0.3">
      <c r="A39" s="12"/>
      <c r="B39" s="13"/>
      <c r="C39" s="13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63"/>
      <c r="O39" s="158"/>
      <c r="P39" s="14"/>
      <c r="Q39" s="42"/>
      <c r="R39" s="42"/>
      <c r="S39" s="42"/>
      <c r="T39" s="42"/>
      <c r="U39" s="42"/>
      <c r="V39" s="42"/>
      <c r="W39" s="42"/>
    </row>
    <row r="40" spans="1:23" ht="12" customHeight="1" x14ac:dyDescent="0.3">
      <c r="A40" s="12"/>
      <c r="B40" s="13"/>
      <c r="C40" s="13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63"/>
      <c r="O40" s="154"/>
      <c r="P40" s="14"/>
      <c r="Q40" s="42"/>
      <c r="R40" s="42"/>
      <c r="S40" s="42"/>
      <c r="T40" s="42"/>
      <c r="U40" s="42"/>
      <c r="V40" s="42"/>
      <c r="W40" s="42"/>
    </row>
    <row r="41" spans="1:23" ht="20.100000000000001" customHeight="1" thickBot="1" x14ac:dyDescent="0.35">
      <c r="A41" s="89"/>
      <c r="B41" s="21"/>
      <c r="C41" s="21"/>
      <c r="D41" s="162" t="s">
        <v>180</v>
      </c>
      <c r="E41" s="162"/>
      <c r="F41" s="162"/>
      <c r="G41" s="162"/>
      <c r="H41" s="162"/>
      <c r="I41" s="162"/>
      <c r="J41" s="162"/>
      <c r="K41" s="162"/>
      <c r="L41" s="162"/>
      <c r="M41" s="162"/>
      <c r="N41" s="90"/>
      <c r="O41" s="91" t="s">
        <v>199</v>
      </c>
      <c r="P41" s="22"/>
      <c r="Q41" s="42"/>
      <c r="R41" s="42"/>
      <c r="S41" s="42"/>
      <c r="T41" s="42"/>
      <c r="U41" s="42"/>
      <c r="V41" s="42"/>
      <c r="W41" s="42"/>
    </row>
    <row r="42" spans="1:23" ht="20.100000000000001" customHeight="1" x14ac:dyDescent="0.3">
      <c r="A42" s="61" t="s">
        <v>309</v>
      </c>
      <c r="B42" s="13"/>
      <c r="C42" s="13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78"/>
      <c r="O42" s="85"/>
      <c r="P42" s="14"/>
      <c r="Q42" s="42"/>
      <c r="R42" s="42"/>
      <c r="S42" s="42"/>
      <c r="T42" s="42"/>
      <c r="U42" s="42"/>
      <c r="V42" s="42"/>
      <c r="W42" s="42"/>
    </row>
    <row r="43" spans="1:23" ht="20.100000000000001" customHeight="1" x14ac:dyDescent="0.3">
      <c r="A43" s="148" t="s">
        <v>313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50"/>
      <c r="Q43" s="42"/>
      <c r="R43" s="42"/>
      <c r="S43" s="42"/>
      <c r="T43" s="42"/>
      <c r="U43" s="42"/>
      <c r="V43" s="42"/>
      <c r="W43" s="42"/>
    </row>
    <row r="44" spans="1:23" ht="20.100000000000001" customHeight="1" x14ac:dyDescent="0.3">
      <c r="A44" s="151" t="s">
        <v>314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3"/>
      <c r="Q44" s="42"/>
      <c r="R44" s="42"/>
      <c r="S44" s="42"/>
      <c r="T44" s="42"/>
      <c r="U44" s="42"/>
      <c r="V44" s="42"/>
      <c r="W44" s="42"/>
    </row>
    <row r="45" spans="1:23" ht="20.100000000000001" customHeight="1" x14ac:dyDescent="0.3">
      <c r="A45" s="95"/>
      <c r="B45" s="13"/>
      <c r="C45" s="94" t="s">
        <v>310</v>
      </c>
      <c r="D45" s="85"/>
      <c r="E45" s="85"/>
      <c r="F45" s="85"/>
      <c r="G45" s="85"/>
      <c r="H45" s="85"/>
      <c r="I45" s="85"/>
      <c r="J45" s="92"/>
      <c r="K45" s="92"/>
      <c r="L45" s="74" t="s">
        <v>315</v>
      </c>
      <c r="M45" s="92"/>
      <c r="N45" s="74"/>
      <c r="O45" s="92"/>
      <c r="P45" s="93"/>
      <c r="Q45" s="42"/>
      <c r="R45" s="42"/>
      <c r="S45" s="42"/>
      <c r="T45" s="42"/>
      <c r="U45" s="42"/>
      <c r="V45" s="42"/>
      <c r="W45" s="42"/>
    </row>
    <row r="46" spans="1:23" ht="20.100000000000001" customHeight="1" thickBot="1" x14ac:dyDescent="0.35">
      <c r="A46" s="40"/>
      <c r="B46" s="13"/>
      <c r="C46" s="13"/>
      <c r="D46" s="85"/>
      <c r="E46" s="85"/>
      <c r="F46" s="85"/>
      <c r="G46" s="85"/>
      <c r="H46" s="85"/>
      <c r="I46" s="85"/>
      <c r="J46" s="92"/>
      <c r="K46" s="92"/>
      <c r="L46" s="72" t="s">
        <v>316</v>
      </c>
      <c r="M46" s="92"/>
      <c r="N46" s="72"/>
      <c r="O46" s="92"/>
      <c r="P46" s="93"/>
      <c r="Q46" s="42"/>
      <c r="R46" s="42"/>
      <c r="S46" s="42"/>
      <c r="T46" s="42"/>
      <c r="U46" s="42"/>
      <c r="V46" s="42"/>
      <c r="W46" s="42"/>
    </row>
    <row r="47" spans="1:23" ht="24.75" customHeight="1" x14ac:dyDescent="0.3">
      <c r="A47" s="100"/>
      <c r="B47" s="28"/>
      <c r="C47" s="28"/>
      <c r="D47" s="28"/>
      <c r="E47" s="28"/>
      <c r="F47" s="28"/>
      <c r="G47" s="28"/>
      <c r="H47" s="71"/>
      <c r="I47" s="71"/>
      <c r="J47" s="71"/>
      <c r="K47" s="71"/>
      <c r="L47" s="28"/>
      <c r="M47" s="28"/>
      <c r="N47" s="28"/>
      <c r="O47" s="28"/>
      <c r="P47" s="29"/>
      <c r="Q47" s="42"/>
      <c r="R47" s="42"/>
      <c r="S47" s="42"/>
      <c r="T47" s="42"/>
      <c r="U47" s="42"/>
      <c r="V47" s="42"/>
      <c r="W47" s="42"/>
    </row>
    <row r="48" spans="1:23" ht="24.75" customHeight="1" x14ac:dyDescent="0.3">
      <c r="A48" s="101"/>
      <c r="B48" s="103" t="s">
        <v>323</v>
      </c>
      <c r="C48" s="13"/>
      <c r="D48" s="13"/>
      <c r="E48" s="13"/>
      <c r="F48" s="13"/>
      <c r="G48" s="13"/>
      <c r="H48" s="81"/>
      <c r="I48" s="81"/>
      <c r="J48" s="81"/>
      <c r="K48" s="81"/>
      <c r="L48" s="13"/>
      <c r="M48" s="13"/>
      <c r="N48" s="13"/>
      <c r="O48" s="13"/>
      <c r="P48" s="14"/>
      <c r="Q48" s="42"/>
      <c r="R48" s="42"/>
      <c r="S48" s="42"/>
      <c r="T48" s="42"/>
      <c r="U48" s="42"/>
      <c r="V48" s="42"/>
      <c r="W48" s="42"/>
    </row>
    <row r="49" spans="1:23" ht="20.100000000000001" customHeight="1" x14ac:dyDescent="0.3">
      <c r="A49" s="101"/>
      <c r="B49" s="103" t="s">
        <v>319</v>
      </c>
      <c r="C49" s="41"/>
      <c r="D49" s="13"/>
      <c r="E49" s="13"/>
      <c r="F49" s="13"/>
      <c r="G49" s="13"/>
      <c r="H49" s="17"/>
      <c r="I49" s="17"/>
      <c r="J49" s="17"/>
      <c r="K49" s="17"/>
      <c r="L49" s="13"/>
      <c r="M49" s="13"/>
      <c r="N49" s="13"/>
      <c r="O49" s="13"/>
      <c r="P49" s="14"/>
      <c r="Q49" s="42"/>
      <c r="R49" s="42"/>
      <c r="S49" s="42"/>
      <c r="T49" s="42"/>
      <c r="U49" s="42"/>
      <c r="V49" s="42"/>
      <c r="W49" s="42"/>
    </row>
    <row r="50" spans="1:23" ht="20.100000000000001" customHeight="1" x14ac:dyDescent="0.3">
      <c r="A50" s="101"/>
      <c r="B50" s="96"/>
      <c r="C50" s="79"/>
      <c r="D50" s="62"/>
      <c r="E50" s="62"/>
      <c r="F50" s="13"/>
      <c r="G50" s="13"/>
      <c r="H50" s="17"/>
      <c r="I50" s="17"/>
      <c r="J50" s="17"/>
      <c r="K50" s="17"/>
      <c r="L50" s="13"/>
      <c r="M50" s="13"/>
      <c r="N50" s="13"/>
      <c r="O50" s="13"/>
      <c r="P50" s="14"/>
      <c r="Q50" s="42"/>
      <c r="R50" s="42"/>
      <c r="S50" s="42"/>
      <c r="T50" s="42"/>
      <c r="U50" s="42"/>
      <c r="V50" s="42"/>
      <c r="W50" s="42"/>
    </row>
    <row r="51" spans="1:23" x14ac:dyDescent="0.3">
      <c r="A51" s="102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2"/>
      <c r="Q51" s="42"/>
      <c r="R51" s="42"/>
      <c r="S51" s="42"/>
      <c r="T51" s="42"/>
      <c r="U51" s="42"/>
      <c r="V51" s="42"/>
      <c r="W51" s="42"/>
    </row>
    <row r="52" spans="1:23" x14ac:dyDescent="0.3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</row>
    <row r="53" spans="1:23" x14ac:dyDescent="0.3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</row>
    <row r="54" spans="1:23" x14ac:dyDescent="0.3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</row>
    <row r="55" spans="1:23" x14ac:dyDescent="0.3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</row>
    <row r="56" spans="1:23" x14ac:dyDescent="0.3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</row>
    <row r="57" spans="1:23" x14ac:dyDescent="0.3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</row>
    <row r="58" spans="1:23" x14ac:dyDescent="0.3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</row>
    <row r="59" spans="1:23" x14ac:dyDescent="0.3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</row>
    <row r="60" spans="1:23" x14ac:dyDescent="0.3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</row>
    <row r="61" spans="1:23" x14ac:dyDescent="0.3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</row>
    <row r="62" spans="1:23" x14ac:dyDescent="0.3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</row>
    <row r="63" spans="1:23" x14ac:dyDescent="0.3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</row>
    <row r="64" spans="1:23" x14ac:dyDescent="0.3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</row>
    <row r="65" spans="1:23" x14ac:dyDescent="0.3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</row>
    <row r="66" spans="1:23" x14ac:dyDescent="0.3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</row>
    <row r="67" spans="1:23" x14ac:dyDescent="0.3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</row>
    <row r="68" spans="1:23" x14ac:dyDescent="0.3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</row>
    <row r="69" spans="1:23" x14ac:dyDescent="0.3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</row>
    <row r="70" spans="1:23" x14ac:dyDescent="0.3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</row>
    <row r="71" spans="1:23" x14ac:dyDescent="0.3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</row>
    <row r="72" spans="1:23" x14ac:dyDescent="0.3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</row>
    <row r="73" spans="1:23" x14ac:dyDescent="0.3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</row>
    <row r="74" spans="1:23" x14ac:dyDescent="0.3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</row>
    <row r="75" spans="1:23" x14ac:dyDescent="0.3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</row>
    <row r="76" spans="1:23" x14ac:dyDescent="0.3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</row>
    <row r="77" spans="1:23" x14ac:dyDescent="0.3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</row>
    <row r="78" spans="1:23" x14ac:dyDescent="0.3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</row>
    <row r="79" spans="1:23" x14ac:dyDescent="0.3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</row>
    <row r="80" spans="1:23" x14ac:dyDescent="0.3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</row>
    <row r="81" spans="1:23" x14ac:dyDescent="0.3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</row>
    <row r="82" spans="1:23" x14ac:dyDescent="0.3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</row>
    <row r="83" spans="1:23" x14ac:dyDescent="0.3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</row>
    <row r="84" spans="1:23" x14ac:dyDescent="0.3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</row>
    <row r="85" spans="1:23" x14ac:dyDescent="0.3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</row>
    <row r="86" spans="1:23" x14ac:dyDescent="0.3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</row>
    <row r="87" spans="1:23" x14ac:dyDescent="0.3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</row>
    <row r="88" spans="1:23" x14ac:dyDescent="0.3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</row>
    <row r="89" spans="1:23" x14ac:dyDescent="0.3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</row>
  </sheetData>
  <sheetProtection algorithmName="SHA-512" hashValue="ENARmDSzWnhAVI0kQm30ch1dhuPgAliIy4xKf/WAjnLLEgQquhIPPlc7Q4ce/BEGbboGfclVW6Q5pTCB3AvSgw==" saltValue="fgtUxoI/bmlgH8dIdELu9g==" spinCount="100000" sheet="1" objects="1" scenarios="1"/>
  <mergeCells count="43">
    <mergeCell ref="J24:J25"/>
    <mergeCell ref="O36:O37"/>
    <mergeCell ref="D38:M38"/>
    <mergeCell ref="D39:M40"/>
    <mergeCell ref="O39:O40"/>
    <mergeCell ref="J27:J28"/>
    <mergeCell ref="J30:J31"/>
    <mergeCell ref="D33:M34"/>
    <mergeCell ref="O33:O34"/>
    <mergeCell ref="D35:M35"/>
    <mergeCell ref="D36:M37"/>
    <mergeCell ref="G8:H8"/>
    <mergeCell ref="D41:M41"/>
    <mergeCell ref="E17:P17"/>
    <mergeCell ref="H18:K18"/>
    <mergeCell ref="H19:K19"/>
    <mergeCell ref="C12:H12"/>
    <mergeCell ref="J12:M12"/>
    <mergeCell ref="B14:H14"/>
    <mergeCell ref="J14:K14"/>
    <mergeCell ref="N14:O14"/>
    <mergeCell ref="A16:D16"/>
    <mergeCell ref="C18:G18"/>
    <mergeCell ref="L14:M14"/>
    <mergeCell ref="K23:N23"/>
    <mergeCell ref="A21:P21"/>
    <mergeCell ref="A22:P22"/>
    <mergeCell ref="A43:P43"/>
    <mergeCell ref="A44:P44"/>
    <mergeCell ref="R10:R11"/>
    <mergeCell ref="A1:P1"/>
    <mergeCell ref="A2:P2"/>
    <mergeCell ref="A3:P3"/>
    <mergeCell ref="E16:P16"/>
    <mergeCell ref="A12:B12"/>
    <mergeCell ref="N8:O8"/>
    <mergeCell ref="B10:H10"/>
    <mergeCell ref="J10:K10"/>
    <mergeCell ref="A8:B8"/>
    <mergeCell ref="A15:H15"/>
    <mergeCell ref="L8:M8"/>
    <mergeCell ref="C8:E8"/>
    <mergeCell ref="I8:K8"/>
  </mergeCells>
  <conditionalFormatting sqref="A15">
    <cfRule type="containsText" dxfId="0" priority="1" operator="containsText" text="errato">
      <formula>NOT(ISERROR(SEARCH("errato",A15)))</formula>
    </cfRule>
  </conditionalFormatting>
  <pageMargins left="0.25" right="0.25" top="0.75" bottom="0.75" header="0.3" footer="0.3"/>
  <pageSetup paperSize="9" scale="41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79" r:id="rId4" name="Check Box 35">
              <controlPr defaultSize="0" autoFill="0" autoLine="0" autoPict="0">
                <anchor moveWithCells="1">
                  <from>
                    <xdr:col>8</xdr:col>
                    <xdr:colOff>419100</xdr:colOff>
                    <xdr:row>22</xdr:row>
                    <xdr:rowOff>297180</xdr:rowOff>
                  </from>
                  <to>
                    <xdr:col>8</xdr:col>
                    <xdr:colOff>670560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5" name="Check Box 36">
              <controlPr defaultSize="0" autoFill="0" autoLine="0" autoPict="0">
                <anchor moveWithCells="1">
                  <from>
                    <xdr:col>8</xdr:col>
                    <xdr:colOff>419100</xdr:colOff>
                    <xdr:row>25</xdr:row>
                    <xdr:rowOff>228600</xdr:rowOff>
                  </from>
                  <to>
                    <xdr:col>8</xdr:col>
                    <xdr:colOff>670560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6" name="Check Box 37">
              <controlPr defaultSize="0" autoFill="0" autoLine="0" autoPict="0">
                <anchor moveWithCells="1">
                  <from>
                    <xdr:col>8</xdr:col>
                    <xdr:colOff>419100</xdr:colOff>
                    <xdr:row>28</xdr:row>
                    <xdr:rowOff>220980</xdr:rowOff>
                  </from>
                  <to>
                    <xdr:col>8</xdr:col>
                    <xdr:colOff>670560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7" name="Check Box 39">
              <controlPr defaultSize="0" autoFill="0" autoLine="0" autoPict="0">
                <anchor moveWithCells="1">
                  <from>
                    <xdr:col>11</xdr:col>
                    <xdr:colOff>525780</xdr:colOff>
                    <xdr:row>22</xdr:row>
                    <xdr:rowOff>297180</xdr:rowOff>
                  </from>
                  <to>
                    <xdr:col>12</xdr:col>
                    <xdr:colOff>152400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8" name="Check Box 40">
              <controlPr defaultSize="0" autoFill="0" autoLine="0" autoPict="0">
                <anchor moveWithCells="1">
                  <from>
                    <xdr:col>11</xdr:col>
                    <xdr:colOff>525780</xdr:colOff>
                    <xdr:row>25</xdr:row>
                    <xdr:rowOff>228600</xdr:rowOff>
                  </from>
                  <to>
                    <xdr:col>12</xdr:col>
                    <xdr:colOff>152400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9" name="Check Box 41">
              <controlPr defaultSize="0" autoFill="0" autoLine="0" autoPict="0">
                <anchor moveWithCells="1">
                  <from>
                    <xdr:col>11</xdr:col>
                    <xdr:colOff>525780</xdr:colOff>
                    <xdr:row>28</xdr:row>
                    <xdr:rowOff>220980</xdr:rowOff>
                  </from>
                  <to>
                    <xdr:col>12</xdr:col>
                    <xdr:colOff>152400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10" name="Check Box 43">
              <controlPr defaultSize="0" autoFill="0" autoLine="0" autoPict="0">
                <anchor moveWithCells="1">
                  <from>
                    <xdr:col>10</xdr:col>
                    <xdr:colOff>419100</xdr:colOff>
                    <xdr:row>44</xdr:row>
                    <xdr:rowOff>121920</xdr:rowOff>
                  </from>
                  <to>
                    <xdr:col>11</xdr:col>
                    <xdr:colOff>106680</xdr:colOff>
                    <xdr:row>45</xdr:row>
                    <xdr:rowOff>99060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Tabelle!$A$101:$A$102</xm:f>
          </x14:formula1>
          <xm:sqref>O10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AS144"/>
  <sheetViews>
    <sheetView topLeftCell="A19" workbookViewId="0">
      <selection activeCell="E38" sqref="E38"/>
    </sheetView>
  </sheetViews>
  <sheetFormatPr defaultRowHeight="14.4" x14ac:dyDescent="0.3"/>
  <cols>
    <col min="2" max="3" width="10.6640625" bestFit="1" customWidth="1"/>
    <col min="5" max="5" width="9.6640625" bestFit="1" customWidth="1"/>
    <col min="7" max="7" width="9.6640625" bestFit="1" customWidth="1"/>
    <col min="10" max="10" width="22.33203125" bestFit="1" customWidth="1"/>
    <col min="11" max="11" width="25.33203125" bestFit="1" customWidth="1"/>
    <col min="12" max="12" width="21.6640625" bestFit="1" customWidth="1"/>
    <col min="13" max="13" width="21.109375" bestFit="1" customWidth="1"/>
    <col min="14" max="14" width="21.109375" customWidth="1"/>
    <col min="19" max="19" width="13.6640625" bestFit="1" customWidth="1"/>
    <col min="24" max="24" width="9.6640625" customWidth="1"/>
    <col min="43" max="43" width="9.6640625" bestFit="1" customWidth="1"/>
  </cols>
  <sheetData>
    <row r="1" spans="1:19" ht="15" x14ac:dyDescent="0.25">
      <c r="A1" s="9" t="s">
        <v>62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5" x14ac:dyDescent="0.25">
      <c r="C2">
        <v>10</v>
      </c>
      <c r="D2" t="s">
        <v>30</v>
      </c>
      <c r="F2" t="s">
        <v>66</v>
      </c>
      <c r="G2" t="s">
        <v>166</v>
      </c>
    </row>
    <row r="3" spans="1:19" ht="15" x14ac:dyDescent="0.25">
      <c r="A3" t="s">
        <v>171</v>
      </c>
      <c r="C3" t="str">
        <f>IF(C2=10,IF('           RDRL                '!G13="","",'           RDRL                '!G13),INDEX(Qualifica,Tabelle!C2))</f>
        <v/>
      </c>
      <c r="D3" t="s">
        <v>65</v>
      </c>
      <c r="F3" t="s">
        <v>67</v>
      </c>
      <c r="G3" t="s">
        <v>304</v>
      </c>
    </row>
    <row r="4" spans="1:19" ht="15" x14ac:dyDescent="0.25">
      <c r="A4" t="s">
        <v>12</v>
      </c>
      <c r="F4" t="s">
        <v>68</v>
      </c>
      <c r="G4" t="s">
        <v>166</v>
      </c>
    </row>
    <row r="5" spans="1:19" ht="15" x14ac:dyDescent="0.25">
      <c r="A5" t="s">
        <v>169</v>
      </c>
      <c r="F5" t="s">
        <v>69</v>
      </c>
      <c r="G5" s="3" t="str">
        <f>IF(OR(C2&lt;5,AND(C2=10,C3="")),"","ATTENZIONE: Se necessario stampare AUTOCERTIFICAZIONE per ASSICURAZIONE e avvertire TOSCHI")</f>
        <v/>
      </c>
    </row>
    <row r="6" spans="1:19" ht="15" x14ac:dyDescent="0.25">
      <c r="A6" t="s">
        <v>13</v>
      </c>
      <c r="F6" t="s">
        <v>303</v>
      </c>
      <c r="G6" t="s">
        <v>305</v>
      </c>
    </row>
    <row r="7" spans="1:19" ht="15" x14ac:dyDescent="0.25">
      <c r="A7" t="s">
        <v>14</v>
      </c>
      <c r="G7" t="str">
        <f>IF(AND(C2=10,C3=""),G3,IF(C2=4,G6,IF(C2=9,G4,G2)))</f>
        <v xml:space="preserve">                                                                                                                                                                                              Specificare se ALTRO</v>
      </c>
    </row>
    <row r="8" spans="1:19" ht="15" x14ac:dyDescent="0.25">
      <c r="A8" t="s">
        <v>15</v>
      </c>
    </row>
    <row r="9" spans="1:19" ht="15" x14ac:dyDescent="0.25">
      <c r="A9" t="s">
        <v>63</v>
      </c>
    </row>
    <row r="10" spans="1:19" ht="15" x14ac:dyDescent="0.25">
      <c r="A10" t="s">
        <v>64</v>
      </c>
    </row>
    <row r="11" spans="1:19" ht="15" x14ac:dyDescent="0.25">
      <c r="A11" t="s">
        <v>302</v>
      </c>
      <c r="C11" t="str">
        <f>C3</f>
        <v/>
      </c>
    </row>
    <row r="12" spans="1:19" x14ac:dyDescent="0.3">
      <c r="A12" t="s">
        <v>16</v>
      </c>
    </row>
    <row r="14" spans="1:19" ht="15" x14ac:dyDescent="0.25">
      <c r="A14" t="s">
        <v>306</v>
      </c>
      <c r="B14">
        <f>'           RDRL                '!K13</f>
        <v>0</v>
      </c>
    </row>
    <row r="15" spans="1:19" ht="15" x14ac:dyDescent="0.25">
      <c r="A15" t="s">
        <v>307</v>
      </c>
      <c r="B15">
        <f>'           RDRL                '!M13</f>
        <v>0</v>
      </c>
    </row>
    <row r="18" spans="1:45" ht="15.75" customHeight="1" x14ac:dyDescent="0.25">
      <c r="A18" s="9" t="s">
        <v>17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Y18" t="s">
        <v>137</v>
      </c>
      <c r="AI18" t="s">
        <v>31</v>
      </c>
      <c r="AJ18" t="s">
        <v>32</v>
      </c>
      <c r="AK18" t="s">
        <v>33</v>
      </c>
      <c r="AQ18" t="s">
        <v>32</v>
      </c>
      <c r="AR18" t="s">
        <v>33</v>
      </c>
      <c r="AS18" t="s">
        <v>31</v>
      </c>
    </row>
    <row r="19" spans="1:45" x14ac:dyDescent="0.3">
      <c r="A19" t="s">
        <v>29</v>
      </c>
      <c r="C19">
        <v>1</v>
      </c>
      <c r="D19" t="s">
        <v>104</v>
      </c>
      <c r="E19" t="s">
        <v>31</v>
      </c>
      <c r="F19" t="s">
        <v>32</v>
      </c>
      <c r="G19" t="s">
        <v>33</v>
      </c>
      <c r="I19" s="6" t="s">
        <v>102</v>
      </c>
      <c r="J19" t="s">
        <v>22</v>
      </c>
      <c r="K19" t="s">
        <v>23</v>
      </c>
      <c r="L19" t="s">
        <v>24</v>
      </c>
      <c r="M19" t="s">
        <v>25</v>
      </c>
      <c r="N19" t="s">
        <v>20</v>
      </c>
      <c r="P19" s="174" t="s">
        <v>239</v>
      </c>
      <c r="Q19" s="174"/>
      <c r="R19" s="174"/>
      <c r="S19" s="174" t="s">
        <v>239</v>
      </c>
      <c r="T19" s="174"/>
      <c r="U19" s="174"/>
      <c r="Y19" t="s">
        <v>20</v>
      </c>
      <c r="Z19" t="s">
        <v>22</v>
      </c>
      <c r="AA19" t="s">
        <v>23</v>
      </c>
      <c r="AB19" t="s">
        <v>24</v>
      </c>
      <c r="AC19" t="s">
        <v>25</v>
      </c>
      <c r="AI19" t="str">
        <f>AI20&amp;AI21&amp;AI22&amp;AI23&amp;AI24&amp;AI25&amp;AI26&amp;AI27&amp;AI28&amp;AI29&amp;AI30&amp;AI31&amp;")"</f>
        <v>)</v>
      </c>
      <c r="AJ19" t="str">
        <f>AJ20&amp;AJ21&amp;AJ22&amp;AJ23&amp;AJ24&amp;AJ25&amp;AJ26&amp;AJ27&amp;AJ28&amp;AJ29&amp;AJ30&amp;AJ31&amp;")"</f>
        <v>)</v>
      </c>
      <c r="AK19" t="str">
        <f>AK20&amp;AK21&amp;AK22&amp;AK23&amp;AK24&amp;AK25&amp;AK26&amp;AK27&amp;AK28&amp;AK29&amp;AK30&amp;AK31&amp;")"</f>
        <v>)</v>
      </c>
    </row>
    <row r="20" spans="1:45" ht="15" x14ac:dyDescent="0.25">
      <c r="A20" t="s">
        <v>18</v>
      </c>
      <c r="C20">
        <v>1</v>
      </c>
      <c r="D20" t="s">
        <v>105</v>
      </c>
      <c r="E20" t="str">
        <f>IF(OR($C$19&lt;5,$C$19&gt;9),$I20,IF($C$19=5,$N20,IF($C$19=6,$J20,IF($C$19=7,$K20,IF($C$19=8,$L20,$M20)))))</f>
        <v>Nessuna ulteriore opzione</v>
      </c>
      <c r="F20" t="str">
        <f>IF(OR($C$20&lt;5,$C$20&gt;9),$I20,IF($C$20=5,$N20,IF($C$20=6,$J20,IF($C$20=7,$K20,IF($C$20=8,$L20,$M20)))))</f>
        <v>Nessuna ulteriore opzione</v>
      </c>
      <c r="G20" t="str">
        <f>IF(OR($C$21&lt;5,$C$21&gt;9),$I20,IF($C$21=5,$N20,IF($C$21=6,$J20,IF($C$21=7,$K20,IF($C$21=8,$L20,$M20)))))</f>
        <v>Nessuna ulteriore opzione</v>
      </c>
      <c r="I20" t="s">
        <v>100</v>
      </c>
      <c r="J20" t="s">
        <v>96</v>
      </c>
      <c r="K20" t="s">
        <v>86</v>
      </c>
      <c r="L20" t="s">
        <v>77</v>
      </c>
      <c r="M20" t="s">
        <v>71</v>
      </c>
      <c r="N20" t="s">
        <v>224</v>
      </c>
      <c r="Y20" t="s">
        <v>249</v>
      </c>
      <c r="Z20" t="s">
        <v>287</v>
      </c>
      <c r="AA20" t="s">
        <v>259</v>
      </c>
      <c r="AB20" t="s">
        <v>271</v>
      </c>
      <c r="AC20" t="s">
        <v>280</v>
      </c>
      <c r="AE20" t="str">
        <f t="shared" ref="AE20:AE31" si="0">IF(S20="","",INDEX($Y$20:$AC$31,S20,IF($C$19&lt;5,1,$C$19-4)))</f>
        <v/>
      </c>
      <c r="AF20" t="str">
        <f t="shared" ref="AF20:AF31" si="1">IF(T20="","",INDEX($Y$20:$AC$31,T20,IF($C$20&lt;5,1,$C$20-4)))</f>
        <v/>
      </c>
      <c r="AG20" t="str">
        <f t="shared" ref="AG20:AG31" si="2">IF(U20="","",INDEX($Y$20:$AC$31,U20,IF($C$21&lt;5,1,$C$21-4)))</f>
        <v/>
      </c>
      <c r="AI20" t="str">
        <f>IF(P20="","",AE20&amp;IF(AN20=AN$31,"","/"))</f>
        <v/>
      </c>
      <c r="AJ20" t="str">
        <f>IF(Q20="","",AF20&amp;IF(AO20=AO$31,"","/"))</f>
        <v/>
      </c>
      <c r="AK20" t="str">
        <f>IF(R20="","",AG20&amp;IF(AP20=AP$31,"","/"))</f>
        <v/>
      </c>
      <c r="AN20">
        <f>SUM(S20:S$20)</f>
        <v>0</v>
      </c>
      <c r="AO20">
        <f>SUM(T20:T$20)</f>
        <v>0</v>
      </c>
      <c r="AP20">
        <f>SUM(U20:U$20)</f>
        <v>0</v>
      </c>
      <c r="AQ20" t="s">
        <v>133</v>
      </c>
      <c r="AR20" t="s">
        <v>133</v>
      </c>
      <c r="AS20" t="s">
        <v>133</v>
      </c>
    </row>
    <row r="21" spans="1:45" ht="15" x14ac:dyDescent="0.25">
      <c r="A21" t="s">
        <v>19</v>
      </c>
      <c r="C21">
        <v>1</v>
      </c>
      <c r="D21" t="s">
        <v>106</v>
      </c>
      <c r="E21" t="str">
        <f t="shared" ref="E21:E31" si="3">IF(OR($C$19&lt;5,$C$19&gt;9),$I21,IF($C$19=5,$N21,IF($C$19=6,$J21,IF($C$19=7,$K21,IF($C$19=8,$L21,$M21)))))</f>
        <v xml:space="preserve"> </v>
      </c>
      <c r="F21" t="str">
        <f t="shared" ref="F21:F30" si="4">IF(OR($C$20&lt;5,$C$20&gt;9),$I21,IF($C$20=5,$N21,IF($C$20=6,$J21,IF($C$20=7,$K21,IF($C$20=8,$L21,$M21)))))</f>
        <v xml:space="preserve"> </v>
      </c>
      <c r="G21" t="str">
        <f t="shared" ref="G21:G30" si="5">IF(OR($C$21&lt;5,$C$21&gt;9),$I21,IF($C$21=5,$N21,IF($C$21=6,$J21,IF($C$21=7,$K21,IF($C$21=8,$L21,$M21)))))</f>
        <v xml:space="preserve"> </v>
      </c>
      <c r="I21" s="7" t="s">
        <v>99</v>
      </c>
      <c r="J21" t="s">
        <v>97</v>
      </c>
      <c r="K21" t="s">
        <v>87</v>
      </c>
      <c r="L21" t="s">
        <v>78</v>
      </c>
      <c r="M21" t="s">
        <v>72</v>
      </c>
      <c r="N21" t="s">
        <v>238</v>
      </c>
      <c r="Y21" t="s">
        <v>250</v>
      </c>
      <c r="Z21" t="s">
        <v>288</v>
      </c>
      <c r="AA21" t="s">
        <v>260</v>
      </c>
      <c r="AB21" t="s">
        <v>272</v>
      </c>
      <c r="AC21" t="s">
        <v>281</v>
      </c>
      <c r="AE21" t="str">
        <f t="shared" si="0"/>
        <v/>
      </c>
      <c r="AF21" t="str">
        <f t="shared" si="1"/>
        <v/>
      </c>
      <c r="AG21" t="str">
        <f t="shared" si="2"/>
        <v/>
      </c>
      <c r="AI21" t="str">
        <f t="shared" ref="AI21:AI31" si="6">IF(P21="","",AE21&amp;IF(AN21=AN$31,"","/"))</f>
        <v/>
      </c>
      <c r="AJ21" t="str">
        <f t="shared" ref="AJ21:AJ31" si="7">IF(Q21="","",AF21&amp;IF(AO21=AO$31,"","/"))</f>
        <v/>
      </c>
      <c r="AK21" t="str">
        <f t="shared" ref="AK21:AK30" si="8">IF(R21="","",AG21&amp;IF(AP21=AP$31,"","/"))</f>
        <v/>
      </c>
      <c r="AN21">
        <f>SUM(S$20:S21)</f>
        <v>0</v>
      </c>
      <c r="AO21">
        <f>SUM(T$20:T21)</f>
        <v>0</v>
      </c>
      <c r="AP21">
        <f>SUM(U$20:U21)</f>
        <v>0</v>
      </c>
      <c r="AQ21" t="s">
        <v>132</v>
      </c>
      <c r="AR21" t="s">
        <v>132</v>
      </c>
      <c r="AS21" t="s">
        <v>132</v>
      </c>
    </row>
    <row r="22" spans="1:45" ht="15" x14ac:dyDescent="0.25">
      <c r="A22" t="s">
        <v>21</v>
      </c>
      <c r="C22" t="str">
        <f>IF('           RDRL                '!O16="","",'           RDRL                '!O16)</f>
        <v/>
      </c>
      <c r="D22" t="s">
        <v>103</v>
      </c>
      <c r="E22" t="str">
        <f t="shared" si="3"/>
        <v xml:space="preserve"> </v>
      </c>
      <c r="F22" t="str">
        <f t="shared" si="4"/>
        <v xml:space="preserve"> </v>
      </c>
      <c r="G22" t="str">
        <f t="shared" si="5"/>
        <v xml:space="preserve"> </v>
      </c>
      <c r="I22" s="7" t="s">
        <v>99</v>
      </c>
      <c r="J22" t="s">
        <v>98</v>
      </c>
      <c r="K22" t="s">
        <v>88</v>
      </c>
      <c r="L22" t="s">
        <v>79</v>
      </c>
      <c r="M22" t="s">
        <v>73</v>
      </c>
      <c r="N22" t="s">
        <v>225</v>
      </c>
      <c r="Y22" t="s">
        <v>251</v>
      </c>
      <c r="Z22" t="s">
        <v>289</v>
      </c>
      <c r="AA22" t="s">
        <v>261</v>
      </c>
      <c r="AB22" t="s">
        <v>273</v>
      </c>
      <c r="AC22" t="s">
        <v>282</v>
      </c>
      <c r="AE22" t="str">
        <f t="shared" si="0"/>
        <v/>
      </c>
      <c r="AF22" t="str">
        <f t="shared" si="1"/>
        <v/>
      </c>
      <c r="AG22" t="str">
        <f t="shared" si="2"/>
        <v/>
      </c>
      <c r="AI22" t="str">
        <f t="shared" si="6"/>
        <v/>
      </c>
      <c r="AJ22" t="str">
        <f t="shared" si="7"/>
        <v/>
      </c>
      <c r="AK22" t="str">
        <f t="shared" si="8"/>
        <v/>
      </c>
      <c r="AN22">
        <f>SUM(S$20:S22)</f>
        <v>0</v>
      </c>
      <c r="AO22">
        <f>SUM(T$20:T22)</f>
        <v>0</v>
      </c>
      <c r="AP22">
        <f>SUM(U$20:U22)</f>
        <v>0</v>
      </c>
      <c r="AQ22" t="s">
        <v>134</v>
      </c>
      <c r="AR22" t="s">
        <v>134</v>
      </c>
      <c r="AS22" t="s">
        <v>134</v>
      </c>
    </row>
    <row r="23" spans="1:45" ht="15" x14ac:dyDescent="0.25">
      <c r="A23" t="s">
        <v>20</v>
      </c>
      <c r="E23" t="str">
        <f t="shared" si="3"/>
        <v xml:space="preserve"> </v>
      </c>
      <c r="F23" t="str">
        <f t="shared" si="4"/>
        <v xml:space="preserve"> </v>
      </c>
      <c r="G23" t="str">
        <f t="shared" si="5"/>
        <v xml:space="preserve"> </v>
      </c>
      <c r="I23" s="7" t="s">
        <v>99</v>
      </c>
      <c r="J23" t="s">
        <v>215</v>
      </c>
      <c r="K23" t="s">
        <v>89</v>
      </c>
      <c r="L23" t="s">
        <v>80</v>
      </c>
      <c r="M23" t="s">
        <v>74</v>
      </c>
      <c r="N23" t="s">
        <v>226</v>
      </c>
      <c r="Y23" t="s">
        <v>252</v>
      </c>
      <c r="Z23" t="s">
        <v>240</v>
      </c>
      <c r="AA23" t="s">
        <v>262</v>
      </c>
      <c r="AB23" t="s">
        <v>274</v>
      </c>
      <c r="AC23" t="s">
        <v>283</v>
      </c>
      <c r="AE23" t="str">
        <f t="shared" si="0"/>
        <v/>
      </c>
      <c r="AF23" t="str">
        <f t="shared" si="1"/>
        <v/>
      </c>
      <c r="AG23" t="str">
        <f t="shared" si="2"/>
        <v/>
      </c>
      <c r="AI23" t="str">
        <f t="shared" si="6"/>
        <v/>
      </c>
      <c r="AJ23" t="str">
        <f t="shared" si="7"/>
        <v/>
      </c>
      <c r="AK23" t="str">
        <f t="shared" si="8"/>
        <v/>
      </c>
      <c r="AN23">
        <f>SUM(S$20:S23)</f>
        <v>0</v>
      </c>
      <c r="AO23">
        <f>SUM(T$20:T23)</f>
        <v>0</v>
      </c>
      <c r="AP23">
        <f>SUM(U$20:U23)</f>
        <v>0</v>
      </c>
      <c r="AQ23" t="str">
        <f>"LAGIRN (341_"&amp;IF(T32=0,Y33,AJ$19)</f>
        <v>LAGIRN (341_96PT/74PT/75PT/73PT/76-79PT/61P1/63P1/66P1/68P1/73P1/74P1/Tetto verde)</v>
      </c>
      <c r="AR23" t="str">
        <f>"LAGIRN (341_"&amp;IF(U32=0,Y33,AK$19)</f>
        <v>LAGIRN (341_96PT/74PT/75PT/73PT/76-79PT/61P1/63P1/66P1/68P1/73P1/74P1/Tetto verde)</v>
      </c>
      <c r="AS23" t="str">
        <f>"LAGIRN (341_"&amp;IF(S32=0,Y33,AI$19)</f>
        <v>LAGIRN (341_96PT/74PT/75PT/73PT/76-79PT/61P1/63P1/66P1/68P1/73P1/74P1/Tetto verde)</v>
      </c>
    </row>
    <row r="24" spans="1:45" ht="15" x14ac:dyDescent="0.25">
      <c r="A24" t="s">
        <v>22</v>
      </c>
      <c r="E24" t="str">
        <f t="shared" si="3"/>
        <v xml:space="preserve"> </v>
      </c>
      <c r="F24" t="str">
        <f t="shared" si="4"/>
        <v xml:space="preserve"> </v>
      </c>
      <c r="G24" t="str">
        <f t="shared" si="5"/>
        <v xml:space="preserve"> </v>
      </c>
      <c r="I24" s="7" t="s">
        <v>99</v>
      </c>
      <c r="J24" s="7" t="s">
        <v>216</v>
      </c>
      <c r="K24" t="s">
        <v>90</v>
      </c>
      <c r="L24" t="s">
        <v>81</v>
      </c>
      <c r="M24" t="s">
        <v>76</v>
      </c>
      <c r="N24" t="s">
        <v>227</v>
      </c>
      <c r="Y24" t="s">
        <v>253</v>
      </c>
      <c r="Z24" s="7" t="s">
        <v>241</v>
      </c>
      <c r="AA24" t="s">
        <v>263</v>
      </c>
      <c r="AB24" t="s">
        <v>275</v>
      </c>
      <c r="AC24" t="s">
        <v>284</v>
      </c>
      <c r="AE24" t="str">
        <f t="shared" si="0"/>
        <v/>
      </c>
      <c r="AF24" t="str">
        <f t="shared" si="1"/>
        <v/>
      </c>
      <c r="AG24" t="str">
        <f t="shared" si="2"/>
        <v/>
      </c>
      <c r="AI24" t="str">
        <f t="shared" si="6"/>
        <v/>
      </c>
      <c r="AJ24" t="str">
        <f t="shared" si="7"/>
        <v/>
      </c>
      <c r="AK24" t="str">
        <f t="shared" si="8"/>
        <v/>
      </c>
      <c r="AN24">
        <f>SUM(S$20:S24)</f>
        <v>0</v>
      </c>
      <c r="AO24">
        <f>SUM(T$20:T24)</f>
        <v>0</v>
      </c>
      <c r="AP24">
        <f>SUM(U$20:U24)</f>
        <v>0</v>
      </c>
      <c r="AQ24" t="str">
        <f>"LABIC (341_"&amp;IF(T32=0,Z33,AJ$19)</f>
        <v>LABIC (341_1-035/1-050/1-036/04PT/11PT/03PT/13-14PT/18PT/18P1/16-17PT/24P1/23PT/25-26PT/2CPT/15PT/2A-BPT/23P1/25P1/12PT)</v>
      </c>
      <c r="AR24" t="str">
        <f>"LABIC (341_"&amp;IF(T32=0,Z33,AK$19)</f>
        <v>LABIC (341_1-035/1-050/1-036/04PT/11PT/03PT/13-14PT/18PT/18P1/16-17PT/24P1/23PT/25-26PT/2CPT/15PT/2A-BPT/23P1/25P1/12PT)</v>
      </c>
      <c r="AS24" t="str">
        <f>"LABIC (341_"&amp;IF(S32=0,Z33,AI$19)</f>
        <v>LABIC (341_1-035/1-050/1-036/04PT/11PT/03PT/13-14PT/18PT/18P1/16-17PT/24P1/23PT/25-26PT/2CPT/15PT/2A-BPT/23P1/25P1/12PT)</v>
      </c>
    </row>
    <row r="25" spans="1:45" ht="15" x14ac:dyDescent="0.25">
      <c r="A25" t="s">
        <v>23</v>
      </c>
      <c r="E25" t="str">
        <f t="shared" si="3"/>
        <v xml:space="preserve"> </v>
      </c>
      <c r="F25" t="str">
        <f t="shared" si="4"/>
        <v xml:space="preserve"> </v>
      </c>
      <c r="G25" t="str">
        <f t="shared" si="5"/>
        <v xml:space="preserve"> </v>
      </c>
      <c r="I25" s="7" t="s">
        <v>99</v>
      </c>
      <c r="J25" s="7" t="s">
        <v>217</v>
      </c>
      <c r="K25" t="s">
        <v>91</v>
      </c>
      <c r="L25" t="s">
        <v>82</v>
      </c>
      <c r="M25" t="s">
        <v>75</v>
      </c>
      <c r="N25" t="s">
        <v>228</v>
      </c>
      <c r="Y25" t="s">
        <v>254</v>
      </c>
      <c r="Z25" s="7" t="s">
        <v>242</v>
      </c>
      <c r="AA25" t="s">
        <v>264</v>
      </c>
      <c r="AB25" t="s">
        <v>276</v>
      </c>
      <c r="AC25" t="s">
        <v>285</v>
      </c>
      <c r="AE25" t="str">
        <f t="shared" si="0"/>
        <v/>
      </c>
      <c r="AF25" t="str">
        <f t="shared" si="1"/>
        <v/>
      </c>
      <c r="AG25" t="str">
        <f t="shared" si="2"/>
        <v/>
      </c>
      <c r="AI25" t="str">
        <f t="shared" si="6"/>
        <v/>
      </c>
      <c r="AJ25" t="str">
        <f t="shared" si="7"/>
        <v/>
      </c>
      <c r="AK25" t="str">
        <f t="shared" si="8"/>
        <v/>
      </c>
      <c r="AN25">
        <f>SUM(S$20:S25)</f>
        <v>0</v>
      </c>
      <c r="AO25">
        <f>SUM(T$20:T25)</f>
        <v>0</v>
      </c>
      <c r="AP25">
        <f>SUM(U$20:U25)</f>
        <v>0</v>
      </c>
      <c r="AQ25" t="str">
        <f>"LASTM (342_"&amp;IF(T32=0,AA33,AJ19)</f>
        <v>LASTM (342_1-001/1-004/1-023/1-002/1-003/1-024/1-026/1-027/1-029/1-019/1-021/1-022)</v>
      </c>
      <c r="AR25" t="str">
        <f>"LASTM (342_"&amp;IF(U32=0,AA33,AK19)</f>
        <v>LASTM (342_1-001/1-004/1-023/1-002/1-003/1-024/1-026/1-027/1-029/1-019/1-021/1-022)</v>
      </c>
      <c r="AS25" t="str">
        <f>"LASTM (342_"&amp;IF(S32=0,AA33,AI19)</f>
        <v>LASTM (342_1-001/1-004/1-023/1-002/1-003/1-024/1-026/1-027/1-029/1-019/1-021/1-022)</v>
      </c>
    </row>
    <row r="26" spans="1:45" ht="15" x14ac:dyDescent="0.25">
      <c r="A26" t="s">
        <v>24</v>
      </c>
      <c r="E26" t="str">
        <f t="shared" si="3"/>
        <v xml:space="preserve"> </v>
      </c>
      <c r="F26" t="str">
        <f t="shared" si="4"/>
        <v xml:space="preserve"> </v>
      </c>
      <c r="G26" t="str">
        <f t="shared" si="5"/>
        <v xml:space="preserve"> </v>
      </c>
      <c r="I26" s="7" t="s">
        <v>99</v>
      </c>
      <c r="J26" s="7" t="s">
        <v>218</v>
      </c>
      <c r="K26" t="s">
        <v>92</v>
      </c>
      <c r="L26" t="s">
        <v>83</v>
      </c>
      <c r="M26" s="7" t="s">
        <v>235</v>
      </c>
      <c r="N26" t="s">
        <v>229</v>
      </c>
      <c r="Y26" t="s">
        <v>255</v>
      </c>
      <c r="Z26" s="7" t="s">
        <v>243</v>
      </c>
      <c r="AA26" t="s">
        <v>265</v>
      </c>
      <c r="AB26" t="s">
        <v>277</v>
      </c>
      <c r="AC26" s="7" t="s">
        <v>286</v>
      </c>
      <c r="AE26" t="str">
        <f t="shared" si="0"/>
        <v/>
      </c>
      <c r="AF26" t="str">
        <f t="shared" si="1"/>
        <v/>
      </c>
      <c r="AG26" t="str">
        <f t="shared" si="2"/>
        <v/>
      </c>
      <c r="AI26" t="str">
        <f t="shared" si="6"/>
        <v/>
      </c>
      <c r="AJ26" t="str">
        <f t="shared" si="7"/>
        <v/>
      </c>
      <c r="AK26" t="str">
        <f t="shared" si="8"/>
        <v/>
      </c>
      <c r="AN26">
        <f>SUM(S$20:S26)</f>
        <v>0</v>
      </c>
      <c r="AO26">
        <f>SUM(T$20:T26)</f>
        <v>0</v>
      </c>
      <c r="AP26">
        <f>SUM(U$20:U26)</f>
        <v>0</v>
      </c>
      <c r="AQ26" t="str">
        <f>"LAMAC (342_"&amp;IF(T32=0,AB33,AJ19)</f>
        <v>LAMAC (342_3-017/3-020/3-016/3-012/3-013/3-015/1-012/1-021/1-022/3-037/3-009/3-010/3-019b)</v>
      </c>
      <c r="AR26" t="str">
        <f>"LAMAC (342_"&amp;IF(U32=0,AB33,AK19)</f>
        <v>LAMAC (342_3-017/3-020/3-016/3-012/3-013/3-015/1-012/1-021/1-022/3-037/3-009/3-010/3-019b)</v>
      </c>
      <c r="AS26" t="str">
        <f>"LAMAC (342_"&amp;IF(S32=0,AB33,AI19)</f>
        <v>LAMAC (342_3-017/3-020/3-016/3-012/3-013/3-015/1-012/1-021/1-022/3-037/3-009/3-010/3-019b)</v>
      </c>
    </row>
    <row r="27" spans="1:45" ht="15" x14ac:dyDescent="0.25">
      <c r="A27" t="s">
        <v>25</v>
      </c>
      <c r="E27" t="str">
        <f t="shared" si="3"/>
        <v xml:space="preserve"> </v>
      </c>
      <c r="F27" t="str">
        <f t="shared" si="4"/>
        <v xml:space="preserve"> </v>
      </c>
      <c r="G27" t="str">
        <f t="shared" si="5"/>
        <v xml:space="preserve"> </v>
      </c>
      <c r="I27" s="7" t="s">
        <v>99</v>
      </c>
      <c r="J27" s="7" t="s">
        <v>219</v>
      </c>
      <c r="K27" t="s">
        <v>93</v>
      </c>
      <c r="L27" t="s">
        <v>84</v>
      </c>
      <c r="M27" s="7" t="s">
        <v>99</v>
      </c>
      <c r="N27" t="s">
        <v>230</v>
      </c>
      <c r="Y27" t="s">
        <v>256</v>
      </c>
      <c r="Z27" s="7" t="s">
        <v>244</v>
      </c>
      <c r="AA27" t="s">
        <v>266</v>
      </c>
      <c r="AB27" t="s">
        <v>269</v>
      </c>
      <c r="AC27" s="7" t="s">
        <v>99</v>
      </c>
      <c r="AE27" t="str">
        <f t="shared" si="0"/>
        <v/>
      </c>
      <c r="AF27" t="str">
        <f t="shared" si="1"/>
        <v/>
      </c>
      <c r="AG27" t="str">
        <f t="shared" si="2"/>
        <v/>
      </c>
      <c r="AI27" t="str">
        <f t="shared" si="6"/>
        <v/>
      </c>
      <c r="AJ27" t="str">
        <f t="shared" si="7"/>
        <v/>
      </c>
      <c r="AK27" t="str">
        <f t="shared" si="8"/>
        <v/>
      </c>
      <c r="AN27">
        <f>SUM(S$20:S27)</f>
        <v>0</v>
      </c>
      <c r="AO27">
        <f>SUM(T$20:T27)</f>
        <v>0</v>
      </c>
      <c r="AP27">
        <f>SUM(U$20:U27)</f>
        <v>0</v>
      </c>
      <c r="AQ27" t="str">
        <f>"LABIOTEC (342_"&amp;IF(T32=0,AC33,AJ19)</f>
        <v>LABIOTEC (342_3-021/3-024/3-023/3-022/3-011/3-026/3-019a)</v>
      </c>
      <c r="AR27" t="str">
        <f>"LABIOTEC (342_"&amp;IF(U32=0,AC33,AK19)</f>
        <v>LABIOTEC (342_3-021/3-024/3-023/3-022/3-011/3-026/3-019a)</v>
      </c>
      <c r="AS27" t="str">
        <f>"LABIOTEC (342_"&amp;IF(S32=0,AC33,AI19)</f>
        <v>LABIOTEC (342_3-021/3-024/3-023/3-022/3-011/3-026/3-019a)</v>
      </c>
    </row>
    <row r="28" spans="1:45" ht="15" x14ac:dyDescent="0.25">
      <c r="A28" t="s">
        <v>26</v>
      </c>
      <c r="E28" t="str">
        <f t="shared" si="3"/>
        <v xml:space="preserve"> </v>
      </c>
      <c r="F28" t="str">
        <f t="shared" si="4"/>
        <v xml:space="preserve"> </v>
      </c>
      <c r="G28" t="str">
        <f t="shared" si="5"/>
        <v xml:space="preserve"> </v>
      </c>
      <c r="I28" s="7" t="s">
        <v>99</v>
      </c>
      <c r="J28" s="7" t="s">
        <v>220</v>
      </c>
      <c r="K28" t="s">
        <v>94</v>
      </c>
      <c r="L28" t="s">
        <v>85</v>
      </c>
      <c r="M28" s="7" t="s">
        <v>99</v>
      </c>
      <c r="N28" t="s">
        <v>231</v>
      </c>
      <c r="Y28" t="s">
        <v>257</v>
      </c>
      <c r="Z28" s="7" t="s">
        <v>245</v>
      </c>
      <c r="AA28" t="s">
        <v>267</v>
      </c>
      <c r="AB28" t="s">
        <v>270</v>
      </c>
      <c r="AC28" s="7" t="s">
        <v>99</v>
      </c>
      <c r="AE28" t="str">
        <f t="shared" si="0"/>
        <v/>
      </c>
      <c r="AF28" t="str">
        <f t="shared" si="1"/>
        <v/>
      </c>
      <c r="AG28" t="str">
        <f t="shared" si="2"/>
        <v/>
      </c>
      <c r="AI28" t="str">
        <f t="shared" si="6"/>
        <v/>
      </c>
      <c r="AJ28" t="str">
        <f t="shared" si="7"/>
        <v/>
      </c>
      <c r="AK28" t="str">
        <f t="shared" si="8"/>
        <v/>
      </c>
      <c r="AN28">
        <f>SUM(S$20:S28)</f>
        <v>0</v>
      </c>
      <c r="AO28">
        <f>SUM(T$20:T28)</f>
        <v>0</v>
      </c>
      <c r="AP28">
        <f>SUM(U$20:U28)</f>
        <v>0</v>
      </c>
      <c r="AQ28" t="s">
        <v>135</v>
      </c>
      <c r="AR28" t="s">
        <v>135</v>
      </c>
      <c r="AS28" t="s">
        <v>135</v>
      </c>
    </row>
    <row r="29" spans="1:45" x14ac:dyDescent="0.3">
      <c r="A29" t="s">
        <v>27</v>
      </c>
      <c r="E29" t="str">
        <f t="shared" si="3"/>
        <v xml:space="preserve"> </v>
      </c>
      <c r="F29" t="str">
        <f t="shared" si="4"/>
        <v xml:space="preserve"> </v>
      </c>
      <c r="G29" t="str">
        <f t="shared" si="5"/>
        <v xml:space="preserve"> </v>
      </c>
      <c r="I29" s="7" t="s">
        <v>99</v>
      </c>
      <c r="J29" s="7" t="s">
        <v>221</v>
      </c>
      <c r="K29" t="s">
        <v>95</v>
      </c>
      <c r="L29" s="7" t="s">
        <v>234</v>
      </c>
      <c r="M29" s="7" t="s">
        <v>99</v>
      </c>
      <c r="N29" t="s">
        <v>232</v>
      </c>
      <c r="Y29" t="s">
        <v>258</v>
      </c>
      <c r="Z29" s="7" t="s">
        <v>246</v>
      </c>
      <c r="AA29" t="s">
        <v>268</v>
      </c>
      <c r="AB29" s="7" t="s">
        <v>278</v>
      </c>
      <c r="AC29" s="7" t="s">
        <v>99</v>
      </c>
      <c r="AE29" t="str">
        <f t="shared" si="0"/>
        <v/>
      </c>
      <c r="AF29" t="str">
        <f t="shared" si="1"/>
        <v/>
      </c>
      <c r="AG29" t="str">
        <f t="shared" si="2"/>
        <v/>
      </c>
      <c r="AI29" t="str">
        <f t="shared" si="6"/>
        <v/>
      </c>
      <c r="AJ29" t="str">
        <f t="shared" si="7"/>
        <v/>
      </c>
      <c r="AK29" t="str">
        <f t="shared" si="8"/>
        <v/>
      </c>
      <c r="AN29">
        <f>SUM(S$20:S29)</f>
        <v>0</v>
      </c>
      <c r="AO29">
        <f>SUM(T$20:T29)</f>
        <v>0</v>
      </c>
      <c r="AP29">
        <f>SUM(U$20:U29)</f>
        <v>0</v>
      </c>
      <c r="AQ29" t="s">
        <v>136</v>
      </c>
      <c r="AR29" t="s">
        <v>136</v>
      </c>
      <c r="AS29" t="s">
        <v>136</v>
      </c>
    </row>
    <row r="30" spans="1:45" ht="15" x14ac:dyDescent="0.25">
      <c r="A30" t="s">
        <v>28</v>
      </c>
      <c r="E30" t="str">
        <f t="shared" si="3"/>
        <v xml:space="preserve"> </v>
      </c>
      <c r="F30" t="str">
        <f t="shared" si="4"/>
        <v xml:space="preserve"> </v>
      </c>
      <c r="G30" t="str">
        <f t="shared" si="5"/>
        <v xml:space="preserve"> </v>
      </c>
      <c r="I30" s="7" t="s">
        <v>99</v>
      </c>
      <c r="J30" s="7" t="s">
        <v>222</v>
      </c>
      <c r="K30" t="s">
        <v>84</v>
      </c>
      <c r="L30" s="7" t="s">
        <v>236</v>
      </c>
      <c r="M30" s="7" t="s">
        <v>99</v>
      </c>
      <c r="N30" t="s">
        <v>233</v>
      </c>
      <c r="Y30" t="s">
        <v>233</v>
      </c>
      <c r="Z30" s="7" t="s">
        <v>247</v>
      </c>
      <c r="AA30" t="s">
        <v>269</v>
      </c>
      <c r="AB30" s="7" t="s">
        <v>279</v>
      </c>
      <c r="AC30" s="7" t="s">
        <v>99</v>
      </c>
      <c r="AE30" t="str">
        <f t="shared" si="0"/>
        <v/>
      </c>
      <c r="AF30" t="str">
        <f t="shared" si="1"/>
        <v/>
      </c>
      <c r="AG30" t="str">
        <f t="shared" si="2"/>
        <v/>
      </c>
      <c r="AI30" t="str">
        <f t="shared" si="6"/>
        <v/>
      </c>
      <c r="AJ30" t="str">
        <f t="shared" si="7"/>
        <v/>
      </c>
      <c r="AK30" t="str">
        <f t="shared" si="8"/>
        <v/>
      </c>
      <c r="AN30">
        <f>SUM(S$20:S30)</f>
        <v>0</v>
      </c>
      <c r="AO30">
        <f>SUM(T$20:T30)</f>
        <v>0</v>
      </c>
      <c r="AP30">
        <f>SUM(U$20:U30)</f>
        <v>0</v>
      </c>
      <c r="AQ30" t="str">
        <f t="shared" ref="AQ30:AR30" si="9">+$A$30</f>
        <v>Uffici Terracini 28</v>
      </c>
      <c r="AR30" t="str">
        <f t="shared" si="9"/>
        <v>Uffici Terracini 28</v>
      </c>
      <c r="AS30" t="str">
        <f>+$A$30</f>
        <v>Uffici Terracini 28</v>
      </c>
    </row>
    <row r="31" spans="1:45" ht="15" x14ac:dyDescent="0.25">
      <c r="A31" t="s">
        <v>70</v>
      </c>
      <c r="E31" t="str">
        <f t="shared" si="3"/>
        <v xml:space="preserve"> </v>
      </c>
      <c r="F31" t="str">
        <f>IF(OR($C$20&lt;6,$C$20&gt;9),$I31,IF($C$20=6,$J31,IF($C$20=7,$K31,IF($C$20=8,$L31,$M31))))</f>
        <v xml:space="preserve"> </v>
      </c>
      <c r="G31" t="str">
        <f t="shared" ref="G31" si="10">IF(OR($C$21&lt;6,$C$21&gt;9),$I31,IF($C$21=6,$J31,IF($C$21=7,$K31,IF($C$21=8,$L31,$M31))))</f>
        <v xml:space="preserve"> </v>
      </c>
      <c r="I31" s="7" t="s">
        <v>99</v>
      </c>
      <c r="J31" s="7" t="s">
        <v>223</v>
      </c>
      <c r="K31" t="s">
        <v>85</v>
      </c>
      <c r="L31" s="7" t="s">
        <v>99</v>
      </c>
      <c r="M31" s="7" t="s">
        <v>99</v>
      </c>
      <c r="N31" s="7" t="s">
        <v>237</v>
      </c>
      <c r="Y31" s="7" t="s">
        <v>237</v>
      </c>
      <c r="Z31" s="7" t="s">
        <v>248</v>
      </c>
      <c r="AA31" t="s">
        <v>270</v>
      </c>
      <c r="AB31" s="7" t="s">
        <v>99</v>
      </c>
      <c r="AC31" s="7" t="s">
        <v>99</v>
      </c>
      <c r="AE31" t="str">
        <f t="shared" si="0"/>
        <v/>
      </c>
      <c r="AF31" t="str">
        <f t="shared" si="1"/>
        <v/>
      </c>
      <c r="AG31" t="str">
        <f t="shared" si="2"/>
        <v/>
      </c>
      <c r="AI31" t="str">
        <f t="shared" si="6"/>
        <v/>
      </c>
      <c r="AJ31" t="str">
        <f t="shared" si="7"/>
        <v/>
      </c>
      <c r="AK31" t="str">
        <f>IF(R31="","",AG31&amp;IF(AP31=AP$31,"","/"))</f>
        <v/>
      </c>
      <c r="AN31">
        <f>SUM(S$20:S31)</f>
        <v>0</v>
      </c>
      <c r="AO31">
        <f>SUM(T$20:T31)</f>
        <v>0</v>
      </c>
      <c r="AP31">
        <f>SUM(U$20:U31)</f>
        <v>0</v>
      </c>
      <c r="AQ31" t="str">
        <f t="shared" ref="AQ31:AR31" si="11">+$A$31</f>
        <v>Uffici Risorgimento 2</v>
      </c>
      <c r="AR31" t="str">
        <f t="shared" si="11"/>
        <v>Uffici Risorgimento 2</v>
      </c>
      <c r="AS31" t="str">
        <f>+$A$31</f>
        <v>Uffici Risorgimento 2</v>
      </c>
    </row>
    <row r="32" spans="1:45" ht="15" x14ac:dyDescent="0.25">
      <c r="L32" s="7"/>
      <c r="S32">
        <f>SUM(S20:S31)</f>
        <v>0</v>
      </c>
      <c r="T32">
        <f t="shared" ref="T32:U32" si="12">SUM(T20:T31)</f>
        <v>0</v>
      </c>
      <c r="U32">
        <f t="shared" si="12"/>
        <v>0</v>
      </c>
    </row>
    <row r="33" spans="1:29" ht="15" x14ac:dyDescent="0.25">
      <c r="L33" s="7"/>
      <c r="Y33" t="str">
        <f>Y20&amp;"/"&amp;Y21&amp;"/"&amp;Y22&amp;"/"&amp;Y23&amp;"/"&amp;Y24&amp;"/"&amp;Y25&amp;"/"&amp;Y26&amp;"/"&amp;Y27&amp;"/"&amp;Y28&amp;"/"&amp;Y29&amp;"/"&amp;Y30&amp;")"</f>
        <v>96PT/74PT/75PT/73PT/76-79PT/61P1/63P1/66P1/68P1/73P1/74P1/Tetto verde)</v>
      </c>
      <c r="Z33" t="str">
        <f>Z20&amp;"/"&amp;Z21&amp;"/"&amp;Z22&amp;"/"&amp;Z23&amp;"/"&amp;Z24&amp;"/"&amp;Z25&amp;"/"&amp;Z26&amp;"/"&amp;Z27&amp;"/"&amp;Z28&amp;"/"&amp;Z29&amp;"/"&amp;Z30&amp;"/"&amp;Z31&amp;")"</f>
        <v>1-035/1-050/1-036/04PT/11PT/03PT/13-14PT/18PT/18P1/16-17PT/24P1/23PT/25-26PT/2CPT/15PT/2A-BPT/23P1/25P1/12PT)</v>
      </c>
      <c r="AA33" t="str">
        <f>AA20&amp;"/"&amp;AA21&amp;"/"&amp;AA22&amp;"/"&amp;AA23&amp;"/"&amp;AA24&amp;"/"&amp;AA25&amp;"/"&amp;AA26&amp;"/"&amp;AA27&amp;"/"&amp;AA28&amp;"/"&amp;AA29&amp;"/"&amp;AA30&amp;"/"&amp;AA31&amp;")"</f>
        <v>1-001/1-004/1-023/1-002/1-003/1-024/1-026/1-027/1-029/1-019/1-021/1-022)</v>
      </c>
      <c r="AB33" t="str">
        <f>AB20&amp;"/"&amp;AB21&amp;"/"&amp;AB22&amp;"/"&amp;AB23&amp;"/"&amp;AB24&amp;"/"&amp;AB25&amp;"/"&amp;AB26&amp;"/"&amp;AB27&amp;"/"&amp;AB28&amp;"/"&amp;AB29&amp;"/"&amp;AB30&amp;")"</f>
        <v>3-017/3-020/3-016/3-012/3-013/3-015/1-012/1-021/1-022/3-037/3-009/3-010/3-019b)</v>
      </c>
      <c r="AC33" t="str">
        <f>AC20&amp;"/"&amp;AC21&amp;"/"&amp;AC22&amp;"/"&amp;AC23&amp;"/"&amp;AC24&amp;"/"&amp;AC25&amp;"/"&amp;AC26&amp;")"</f>
        <v>3-021/3-024/3-023/3-022/3-011/3-026/3-019a)</v>
      </c>
    </row>
    <row r="34" spans="1:29" ht="15" x14ac:dyDescent="0.25">
      <c r="A34" t="str">
        <f>IF(C19=1,"",INDEX(Strutture,C19))</f>
        <v/>
      </c>
      <c r="B34" t="s">
        <v>104</v>
      </c>
      <c r="L34" s="7"/>
    </row>
    <row r="35" spans="1:29" ht="15" x14ac:dyDescent="0.25">
      <c r="A35" t="str">
        <f>IF(C19=1,"",INDEX(Strutture,C20))</f>
        <v/>
      </c>
      <c r="B35" t="s">
        <v>105</v>
      </c>
      <c r="L35" s="7"/>
    </row>
    <row r="36" spans="1:29" ht="15" x14ac:dyDescent="0.25">
      <c r="A36" t="str">
        <f>IF(C19=1,"",INDEX(Strutture,C21))</f>
        <v/>
      </c>
      <c r="B36" t="s">
        <v>106</v>
      </c>
      <c r="L36" s="7"/>
    </row>
    <row r="37" spans="1:29" ht="15" x14ac:dyDescent="0.25">
      <c r="L37" s="7"/>
    </row>
    <row r="38" spans="1:29" ht="15" x14ac:dyDescent="0.25">
      <c r="A38" t="str">
        <f>A34&amp;IF(OR(C20=C19,C20=1),"",", "&amp;A35)&amp;IF(OR(C21=C20,C21=C19,C21=1),"",", "&amp;A36)&amp;IF(C22="","",IF(C19+C20+C21=3,C22,", "&amp;C22))</f>
        <v/>
      </c>
      <c r="B38" t="s">
        <v>107</v>
      </c>
      <c r="E38" t="s">
        <v>138</v>
      </c>
      <c r="F38" t="str">
        <f>INDEX(AS19:AS31,C19)&amp;" "&amp;INDEX(AQ19:AQ31,C20)&amp;" "&amp;INDEX(AR19:AR31,C21)&amp;" "&amp;C22</f>
        <v xml:space="preserve">   </v>
      </c>
    </row>
    <row r="40" spans="1:29" x14ac:dyDescent="0.3">
      <c r="A40" s="9" t="s">
        <v>34</v>
      </c>
      <c r="B40" s="8"/>
      <c r="C40" s="8"/>
      <c r="D40" s="8"/>
      <c r="E40" s="8"/>
    </row>
    <row r="41" spans="1:29" x14ac:dyDescent="0.3">
      <c r="A41" t="s">
        <v>34</v>
      </c>
      <c r="B41" t="b">
        <v>0</v>
      </c>
    </row>
    <row r="42" spans="1:29" x14ac:dyDescent="0.3">
      <c r="A42" t="s">
        <v>35</v>
      </c>
      <c r="B42" t="b">
        <v>0</v>
      </c>
    </row>
    <row r="49" spans="1:13" x14ac:dyDescent="0.3">
      <c r="A49" s="9" t="s">
        <v>36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x14ac:dyDescent="0.3">
      <c r="B50" t="s">
        <v>140</v>
      </c>
      <c r="C50" t="b">
        <v>0</v>
      </c>
      <c r="G50" t="str">
        <f>G49&amp;IF(C50," "&amp;B50,"")</f>
        <v/>
      </c>
    </row>
    <row r="51" spans="1:13" x14ac:dyDescent="0.3">
      <c r="B51" t="s">
        <v>141</v>
      </c>
      <c r="C51" t="b">
        <v>0</v>
      </c>
      <c r="G51" t="str">
        <f t="shared" ref="G51:G61" si="13">G50&amp;IF(C51," "&amp;B51,"")</f>
        <v/>
      </c>
    </row>
    <row r="52" spans="1:13" x14ac:dyDescent="0.3">
      <c r="B52" t="s">
        <v>59</v>
      </c>
      <c r="C52" t="b">
        <v>0</v>
      </c>
      <c r="G52" t="str">
        <f t="shared" si="13"/>
        <v/>
      </c>
    </row>
    <row r="53" spans="1:13" x14ac:dyDescent="0.3">
      <c r="B53" t="s">
        <v>58</v>
      </c>
      <c r="C53" t="b">
        <v>0</v>
      </c>
      <c r="G53" t="str">
        <f t="shared" si="13"/>
        <v/>
      </c>
    </row>
    <row r="54" spans="1:13" x14ac:dyDescent="0.3">
      <c r="B54" t="s">
        <v>60</v>
      </c>
      <c r="C54" t="b">
        <v>0</v>
      </c>
      <c r="G54" t="str">
        <f t="shared" si="13"/>
        <v/>
      </c>
    </row>
    <row r="55" spans="1:13" x14ac:dyDescent="0.3">
      <c r="B55" t="s">
        <v>37</v>
      </c>
      <c r="C55" t="b">
        <v>0</v>
      </c>
      <c r="G55" t="str">
        <f t="shared" si="13"/>
        <v/>
      </c>
    </row>
    <row r="56" spans="1:13" x14ac:dyDescent="0.3">
      <c r="B56" t="s">
        <v>142</v>
      </c>
      <c r="C56" t="b">
        <v>0</v>
      </c>
      <c r="G56" t="str">
        <f t="shared" si="13"/>
        <v/>
      </c>
    </row>
    <row r="57" spans="1:13" x14ac:dyDescent="0.3">
      <c r="B57" t="s">
        <v>143</v>
      </c>
      <c r="C57" t="b">
        <v>0</v>
      </c>
      <c r="G57" t="str">
        <f t="shared" si="13"/>
        <v/>
      </c>
    </row>
    <row r="58" spans="1:13" x14ac:dyDescent="0.3">
      <c r="B58" t="s">
        <v>38</v>
      </c>
      <c r="C58" t="b">
        <v>0</v>
      </c>
      <c r="G58" t="str">
        <f t="shared" si="13"/>
        <v/>
      </c>
    </row>
    <row r="59" spans="1:13" x14ac:dyDescent="0.3">
      <c r="B59" t="s">
        <v>39</v>
      </c>
      <c r="C59" t="b">
        <v>0</v>
      </c>
      <c r="G59" t="str">
        <f t="shared" si="13"/>
        <v/>
      </c>
    </row>
    <row r="60" spans="1:13" x14ac:dyDescent="0.3">
      <c r="B60" t="s">
        <v>144</v>
      </c>
      <c r="C60" t="b">
        <v>0</v>
      </c>
      <c r="G60" t="str">
        <f t="shared" si="13"/>
        <v/>
      </c>
    </row>
    <row r="61" spans="1:13" x14ac:dyDescent="0.3">
      <c r="B61" t="s">
        <v>145</v>
      </c>
      <c r="C61" t="b">
        <v>0</v>
      </c>
      <c r="G61" t="str">
        <f t="shared" si="13"/>
        <v/>
      </c>
      <c r="H61" t="s">
        <v>146</v>
      </c>
    </row>
    <row r="63" spans="1:13" x14ac:dyDescent="0.3">
      <c r="A63" s="9" t="s">
        <v>40</v>
      </c>
      <c r="B63" s="8"/>
      <c r="C63" s="8"/>
      <c r="D63" s="8"/>
    </row>
    <row r="64" spans="1:13" x14ac:dyDescent="0.3">
      <c r="B64" t="s">
        <v>41</v>
      </c>
      <c r="C64" t="b">
        <v>0</v>
      </c>
      <c r="G64" t="str">
        <f>G63&amp;IF(C64," "&amp;B64,"")</f>
        <v/>
      </c>
    </row>
    <row r="65" spans="1:13" x14ac:dyDescent="0.3">
      <c r="B65" t="s">
        <v>42</v>
      </c>
      <c r="C65" t="b">
        <v>0</v>
      </c>
      <c r="G65" t="str">
        <f t="shared" ref="G65:G72" si="14">G64&amp;IF(C65," "&amp;B65,"")</f>
        <v/>
      </c>
    </row>
    <row r="66" spans="1:13" x14ac:dyDescent="0.3">
      <c r="B66" t="s">
        <v>43</v>
      </c>
      <c r="C66" t="b">
        <v>0</v>
      </c>
      <c r="G66" t="str">
        <f t="shared" si="14"/>
        <v/>
      </c>
    </row>
    <row r="67" spans="1:13" x14ac:dyDescent="0.3">
      <c r="B67" t="s">
        <v>44</v>
      </c>
      <c r="C67" t="b">
        <v>0</v>
      </c>
      <c r="D67" t="str">
        <f>IF('           RDRL                '!$M$30="","",'           RDRL                '!$M$30)</f>
        <v/>
      </c>
      <c r="G67" t="str">
        <f>G66&amp;" "&amp;D67</f>
        <v xml:space="preserve"> </v>
      </c>
      <c r="H67" t="s">
        <v>147</v>
      </c>
    </row>
    <row r="69" spans="1:13" x14ac:dyDescent="0.3">
      <c r="B69" t="s">
        <v>108</v>
      </c>
      <c r="C69" t="b">
        <v>0</v>
      </c>
      <c r="G69" t="str">
        <f>G68&amp;IF(C69," "&amp;B69,"")</f>
        <v/>
      </c>
    </row>
    <row r="70" spans="1:13" x14ac:dyDescent="0.3">
      <c r="B70" t="s">
        <v>109</v>
      </c>
      <c r="C70" t="b">
        <v>0</v>
      </c>
      <c r="G70" t="str">
        <f t="shared" si="14"/>
        <v/>
      </c>
    </row>
    <row r="71" spans="1:13" x14ac:dyDescent="0.3">
      <c r="B71" t="s">
        <v>110</v>
      </c>
      <c r="C71" t="b">
        <v>0</v>
      </c>
      <c r="G71" t="str">
        <f t="shared" si="14"/>
        <v/>
      </c>
    </row>
    <row r="72" spans="1:13" x14ac:dyDescent="0.3">
      <c r="B72" t="s">
        <v>112</v>
      </c>
      <c r="C72" t="b">
        <v>0</v>
      </c>
      <c r="G72" t="str">
        <f t="shared" si="14"/>
        <v/>
      </c>
    </row>
    <row r="73" spans="1:13" x14ac:dyDescent="0.3">
      <c r="B73" t="s">
        <v>111</v>
      </c>
      <c r="C73" t="b">
        <v>0</v>
      </c>
      <c r="D73" t="str">
        <f>IF('           RDRL                '!N35="","",'           RDRL                '!N35)</f>
        <v/>
      </c>
      <c r="G73" t="str">
        <f>G72&amp;IF(C73," "&amp;B73,"")</f>
        <v/>
      </c>
    </row>
    <row r="74" spans="1:13" x14ac:dyDescent="0.3">
      <c r="G74" t="str">
        <f>G73&amp;IF(D73="",""," "&amp;D73)</f>
        <v/>
      </c>
      <c r="H74" t="s">
        <v>148</v>
      </c>
    </row>
    <row r="78" spans="1:13" x14ac:dyDescent="0.3">
      <c r="A78" s="9" t="s">
        <v>113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x14ac:dyDescent="0.3">
      <c r="A79" s="1" t="str">
        <f>IF('           RDRL                '!H8="","ATTENZIONE: indicare il RESPONSABILE DELL'ATTIVITA' nella sezione Dichiarazione RDRL'","Il/la sottoscritto/a RDRL (responsabile dell'attività) "&amp;'           RDRL                '!H8)</f>
        <v>ATTENZIONE: indicare il RESPONSABILE DELL'ATTIVITA' nella sezione Dichiarazione RDRL'</v>
      </c>
    </row>
    <row r="80" spans="1:13" x14ac:dyDescent="0.3">
      <c r="A80" s="1" t="str">
        <f>IF('Lavoratore - Worker'!C8="","Attenzione: indicare nome e cognome del lavoratore, o dell'ospite, nella sezione Anagrafica del Lavoratore'","in seguito alla valutazione dei rischi, ha provveduto ad informare il/la Sig./Sig.ra "&amp;'Lavoratore - Worker'!C8&amp;" "&amp;'Lavoratore - Worker'!I8)</f>
        <v>Attenzione: indicare nome e cognome del lavoratore, o dell'ospite, nella sezione Anagrafica del Lavoratore'</v>
      </c>
    </row>
    <row r="81" spans="1:3" x14ac:dyDescent="0.3">
      <c r="A81" t="str">
        <f>IF('Lavoratore - Worker'!C8="","Attenzione: indicare nome e cognome del lavoratore, o dell'ospite, nella sezione Anagrafica del Lavoratore'","Il/la Sig./Sig.ra "&amp;'Lavoratore - Worker'!C8&amp;" "&amp;'Lavoratore - Worker'!I8&amp;", in qualità di "&amp;Tabelle!C3)</f>
        <v>Attenzione: indicare nome e cognome del lavoratore, o dell'ospite, nella sezione Anagrafica del Lavoratore'</v>
      </c>
    </row>
    <row r="82" spans="1:3" x14ac:dyDescent="0.3">
      <c r="A82" s="1"/>
    </row>
    <row r="86" spans="1:3" x14ac:dyDescent="0.3">
      <c r="A86" s="9" t="s">
        <v>47</v>
      </c>
      <c r="B86" s="8"/>
      <c r="C86" s="8"/>
    </row>
    <row r="87" spans="1:3" x14ac:dyDescent="0.3">
      <c r="A87" t="s">
        <v>48</v>
      </c>
      <c r="B87" t="b">
        <v>0</v>
      </c>
    </row>
    <row r="88" spans="1:3" x14ac:dyDescent="0.3">
      <c r="A88" t="s">
        <v>49</v>
      </c>
      <c r="B88" t="b">
        <v>0</v>
      </c>
    </row>
    <row r="89" spans="1:3" x14ac:dyDescent="0.3">
      <c r="A89" t="s">
        <v>50</v>
      </c>
      <c r="B89" t="b">
        <v>0</v>
      </c>
    </row>
    <row r="90" spans="1:3" x14ac:dyDescent="0.3">
      <c r="A90" t="s">
        <v>51</v>
      </c>
      <c r="B90" t="b">
        <v>0</v>
      </c>
    </row>
    <row r="91" spans="1:3" x14ac:dyDescent="0.3">
      <c r="A91" t="s">
        <v>52</v>
      </c>
      <c r="B91" t="b">
        <v>0</v>
      </c>
    </row>
    <row r="92" spans="1:3" x14ac:dyDescent="0.3">
      <c r="A92" t="s">
        <v>53</v>
      </c>
      <c r="B92" t="b">
        <v>0</v>
      </c>
    </row>
    <row r="93" spans="1:3" x14ac:dyDescent="0.3">
      <c r="A93" t="s">
        <v>54</v>
      </c>
      <c r="B93" t="b">
        <v>0</v>
      </c>
    </row>
    <row r="94" spans="1:3" x14ac:dyDescent="0.3">
      <c r="A94" t="s">
        <v>44</v>
      </c>
      <c r="B94" t="b">
        <v>0</v>
      </c>
      <c r="C94" t="str">
        <f>IF('           RDRL                '!D49="","",'           RDRL                '!D49)</f>
        <v/>
      </c>
    </row>
    <row r="100" spans="1:21" x14ac:dyDescent="0.3">
      <c r="A100" s="9" t="s">
        <v>116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1:21" x14ac:dyDescent="0.3">
      <c r="A101" t="s">
        <v>114</v>
      </c>
    </row>
    <row r="102" spans="1:21" x14ac:dyDescent="0.3">
      <c r="A102" t="s">
        <v>115</v>
      </c>
    </row>
    <row r="104" spans="1:21" x14ac:dyDescent="0.3">
      <c r="A104" t="str">
        <f>IF(OR(IFERROR(SEARCH("@studio.unibo.it",'Lavoratore - Worker'!B14),0),'Lavoratore - Worker'!B14="",IFERROR(SEARCH("@unibo.it",'Lavoratore - Worker'!B14),0)),"indicare solo e-mail dei domini istituzionali - Please use only email by UniBO domain @studio.unibo.it, @unibo.it","ATTENZIONE Dominio errato! Usare email di domini istituzionali   - WARNING Domain wrong! Use only UniBO domain")</f>
        <v>indicare solo e-mail dei domini istituzionali - Please use only email by UniBO domain @studio.unibo.it, @unibo.it</v>
      </c>
    </row>
    <row r="109" spans="1:21" x14ac:dyDescent="0.3">
      <c r="A109" s="9" t="s">
        <v>311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1:21" x14ac:dyDescent="0.3">
      <c r="A110" t="s">
        <v>312</v>
      </c>
      <c r="C110" t="b">
        <v>0</v>
      </c>
    </row>
    <row r="113" spans="1:26" x14ac:dyDescent="0.3">
      <c r="E113" s="50"/>
    </row>
    <row r="114" spans="1:26" x14ac:dyDescent="0.3">
      <c r="A114" s="9" t="s">
        <v>117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1:26" x14ac:dyDescent="0.3">
      <c r="A115" t="s">
        <v>116</v>
      </c>
    </row>
    <row r="116" spans="1:26" x14ac:dyDescent="0.3">
      <c r="A116" t="s">
        <v>126</v>
      </c>
      <c r="B116" t="s">
        <v>127</v>
      </c>
      <c r="C116" t="s">
        <v>128</v>
      </c>
      <c r="D116" t="s">
        <v>129</v>
      </c>
      <c r="E116" t="s">
        <v>203</v>
      </c>
      <c r="F116" t="s">
        <v>130</v>
      </c>
      <c r="G116" t="s">
        <v>290</v>
      </c>
      <c r="H116" t="s">
        <v>131</v>
      </c>
      <c r="I116" t="s">
        <v>139</v>
      </c>
      <c r="J116" t="s">
        <v>36</v>
      </c>
      <c r="K116" t="s">
        <v>149</v>
      </c>
      <c r="L116" t="s">
        <v>150</v>
      </c>
      <c r="M116" t="s">
        <v>168</v>
      </c>
      <c r="N116" t="s">
        <v>151</v>
      </c>
      <c r="O116" t="s">
        <v>152</v>
      </c>
      <c r="P116" t="s">
        <v>153</v>
      </c>
      <c r="Q116" t="s">
        <v>154</v>
      </c>
      <c r="R116" t="s">
        <v>155</v>
      </c>
      <c r="S116" t="s">
        <v>156</v>
      </c>
      <c r="T116" t="s">
        <v>157</v>
      </c>
      <c r="U116" t="s">
        <v>158</v>
      </c>
      <c r="V116" t="s">
        <v>159</v>
      </c>
      <c r="W116" t="s">
        <v>160</v>
      </c>
      <c r="X116" t="s">
        <v>161</v>
      </c>
      <c r="Y116" t="s">
        <v>306</v>
      </c>
      <c r="Z116" t="s">
        <v>308</v>
      </c>
    </row>
    <row r="117" spans="1:26" x14ac:dyDescent="0.3">
      <c r="A117" t="str">
        <f>IF('           RDRL                '!H8="","",'           RDRL                '!H8)</f>
        <v/>
      </c>
      <c r="B117" s="11" t="str">
        <f>IF(A117="","",'           RDRL                '!C11)</f>
        <v/>
      </c>
      <c r="C117" s="11" t="str">
        <f>IF(A117="","",'           RDRL                '!F11)</f>
        <v/>
      </c>
      <c r="D117" t="str">
        <f>IF('Lavoratore - Worker'!C8="","",'Lavoratore - Worker'!C8)</f>
        <v/>
      </c>
      <c r="E117" t="str">
        <f>IF('Lavoratore - Worker'!I8="","",'Lavoratore - Worker'!I8)</f>
        <v/>
      </c>
      <c r="F117" t="str">
        <f>IF(A117="","",C11)</f>
        <v/>
      </c>
      <c r="G117" t="str">
        <f>IF(A117="","",A38)</f>
        <v/>
      </c>
      <c r="H117" t="str">
        <f>IF(A117="","",F38)</f>
        <v/>
      </c>
      <c r="I117" t="str">
        <f>IF(A117="","",'           RDRL                '!F21)</f>
        <v/>
      </c>
      <c r="J117" t="str">
        <f>IF(A117="","",G61)</f>
        <v/>
      </c>
      <c r="K117" t="str">
        <f>IF(A117="","",G67)</f>
        <v/>
      </c>
      <c r="L117" t="str">
        <f>IF(A117="","",G74)</f>
        <v/>
      </c>
      <c r="M117" t="str">
        <f>IF(A117="","",'Lavoratore - Worker'!N8)</f>
        <v/>
      </c>
      <c r="N117" t="str">
        <f>IF(A117="","",'Lavoratore - Worker'!B10)</f>
        <v/>
      </c>
      <c r="O117" t="str">
        <f>IF(A117="","",'Lavoratore - Worker'!J10)</f>
        <v/>
      </c>
      <c r="P117" t="str">
        <f>IF(A117="","",'Lavoratore - Worker'!O10)</f>
        <v/>
      </c>
      <c r="Q117" t="str">
        <f>IF(A117="","",'Lavoratore - Worker'!C12)</f>
        <v/>
      </c>
      <c r="R117" t="str">
        <f>IF(A117="","",'Lavoratore - Worker'!J12)</f>
        <v/>
      </c>
      <c r="S117" t="str">
        <f>IF(A117="","",'Lavoratore - Worker'!O12)</f>
        <v/>
      </c>
      <c r="T117" t="str">
        <f>IF(A117="","",'Lavoratore - Worker'!B14)</f>
        <v/>
      </c>
      <c r="U117" s="77" t="str">
        <f>IF(A117="","",'Lavoratore - Worker'!J14)</f>
        <v/>
      </c>
      <c r="V117" t="str">
        <f>IF(A117="","",'Lavoratore - Worker'!N14)</f>
        <v/>
      </c>
      <c r="W117" t="str">
        <f>IF(A117="","",'Lavoratore - Worker'!E16)</f>
        <v/>
      </c>
      <c r="X117" t="str">
        <f>IF(A117="","",'Lavoratore - Worker'!H18)</f>
        <v/>
      </c>
      <c r="Y117" t="str">
        <f>IF(A117="","",IF(C2=4,B14,""))</f>
        <v/>
      </c>
      <c r="Z117" t="str">
        <f>IF(A117="","",IF(C2=4,B15,""))</f>
        <v/>
      </c>
    </row>
    <row r="121" spans="1:26" x14ac:dyDescent="0.3">
      <c r="A121" s="9" t="s">
        <v>190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6" x14ac:dyDescent="0.3">
      <c r="A122" t="s">
        <v>191</v>
      </c>
      <c r="B122" t="b">
        <v>0</v>
      </c>
      <c r="C122" s="11" t="str">
        <f>IF('Lavoratore - Worker'!J24="","",'Lavoratore - Worker'!J24)</f>
        <v/>
      </c>
      <c r="D122" t="b">
        <v>0</v>
      </c>
      <c r="F122" t="str">
        <f>IF(G122="","",INDEX(Attivita,N122))</f>
        <v/>
      </c>
      <c r="G122" t="str">
        <f>IF('           RDRL                '!D57="","",'           RDRL                '!D57)</f>
        <v/>
      </c>
      <c r="H122" t="str">
        <f>IF(G122="","",INDEX(Modalita,P122))</f>
        <v/>
      </c>
      <c r="I122" t="str">
        <f>IF('           RDRL                '!N57="","",'           RDRL                '!N57)</f>
        <v/>
      </c>
      <c r="K122" t="s">
        <v>209</v>
      </c>
      <c r="L122" t="s">
        <v>212</v>
      </c>
      <c r="N122">
        <v>1</v>
      </c>
      <c r="P122">
        <v>1</v>
      </c>
    </row>
    <row r="123" spans="1:26" x14ac:dyDescent="0.3">
      <c r="A123" t="s">
        <v>192</v>
      </c>
      <c r="B123" t="b">
        <v>0</v>
      </c>
      <c r="C123" s="11" t="str">
        <f>IF('Lavoratore - Worker'!J27="","",'Lavoratore - Worker'!J27)</f>
        <v/>
      </c>
      <c r="D123" t="b">
        <v>0</v>
      </c>
      <c r="F123" t="str">
        <f>IF(G123="","",INDEX(Attivita,N123))</f>
        <v/>
      </c>
      <c r="G123" t="str">
        <f>IF('           RDRL                '!D59="","",'           RDRL                '!D59)</f>
        <v/>
      </c>
      <c r="H123" t="str">
        <f>IF(G123="","",INDEX(Modalita,P123))</f>
        <v/>
      </c>
      <c r="I123" t="str">
        <f>IF('           RDRL                '!N59="","",'           RDRL                '!N59)</f>
        <v/>
      </c>
      <c r="K123" t="s">
        <v>210</v>
      </c>
      <c r="L123" t="s">
        <v>213</v>
      </c>
      <c r="N123">
        <v>1</v>
      </c>
      <c r="P123">
        <v>1</v>
      </c>
    </row>
    <row r="124" spans="1:26" x14ac:dyDescent="0.3">
      <c r="A124" t="s">
        <v>193</v>
      </c>
      <c r="B124" t="b">
        <v>0</v>
      </c>
      <c r="C124" s="11" t="str">
        <f>IF('Lavoratore - Worker'!J30="","",'Lavoratore - Worker'!J30)</f>
        <v/>
      </c>
      <c r="D124" t="b">
        <v>0</v>
      </c>
      <c r="F124" t="str">
        <f>IF(G124="","",INDEX(Attivita,N124))</f>
        <v/>
      </c>
      <c r="G124" t="str">
        <f>IF('           RDRL                '!D61="","",'           RDRL                '!D61)</f>
        <v/>
      </c>
      <c r="H124" t="str">
        <f>IF(G124="","",INDEX(Modalita,P124))</f>
        <v/>
      </c>
      <c r="I124" t="str">
        <f>IF('           RDRL                '!N61="","",'           RDRL                '!N61)</f>
        <v/>
      </c>
      <c r="K124" t="s">
        <v>47</v>
      </c>
      <c r="L124" t="s">
        <v>214</v>
      </c>
      <c r="N124">
        <v>1</v>
      </c>
      <c r="P124">
        <v>1</v>
      </c>
    </row>
    <row r="125" spans="1:26" x14ac:dyDescent="0.3">
      <c r="A125" t="s">
        <v>194</v>
      </c>
      <c r="B125" t="str">
        <f>IF('Lavoratore - Worker'!D33="","",'Lavoratore - Worker'!D33)</f>
        <v/>
      </c>
      <c r="C125" t="str">
        <f>IF('Lavoratore - Worker'!O33="","",'Lavoratore - Worker'!O33)</f>
        <v/>
      </c>
      <c r="F125" t="str">
        <f>IF(G125="","",INDEX(Attivita,N125))</f>
        <v/>
      </c>
      <c r="G125" t="str">
        <f>IF('           RDRL                '!D63="","",'           RDRL                '!D63)</f>
        <v/>
      </c>
      <c r="H125" t="str">
        <f>IF(G125="","",INDEX(Modalita,P125))</f>
        <v/>
      </c>
      <c r="I125" t="str">
        <f>IF('           RDRL                '!N63="","",'           RDRL                '!N63)</f>
        <v/>
      </c>
      <c r="K125" t="s">
        <v>211</v>
      </c>
      <c r="N125">
        <v>1</v>
      </c>
      <c r="P125">
        <v>1</v>
      </c>
    </row>
    <row r="126" spans="1:26" x14ac:dyDescent="0.3">
      <c r="A126" t="s">
        <v>195</v>
      </c>
      <c r="B126" t="str">
        <f>IF('Lavoratore - Worker'!D36="","",'Lavoratore - Worker'!D36)</f>
        <v/>
      </c>
      <c r="C126" t="str">
        <f>IF('Lavoratore - Worker'!O36="","",'Lavoratore - Worker'!O36)</f>
        <v/>
      </c>
    </row>
    <row r="127" spans="1:26" x14ac:dyDescent="0.3">
      <c r="A127" t="s">
        <v>196</v>
      </c>
      <c r="B127" t="str">
        <f>IF('Lavoratore - Worker'!D39="","",'Lavoratore - Worker'!D39)</f>
        <v/>
      </c>
      <c r="C127" t="str">
        <f>IF('Lavoratore - Worker'!O39="","",'Lavoratore - Worker'!O39)</f>
        <v/>
      </c>
    </row>
    <row r="129" spans="1:15" x14ac:dyDescent="0.3">
      <c r="A129" s="9" t="s">
        <v>125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1" spans="1:15" x14ac:dyDescent="0.3">
      <c r="G131" t="s">
        <v>122</v>
      </c>
    </row>
    <row r="132" spans="1:15" x14ac:dyDescent="0.3">
      <c r="B132" t="e">
        <f>'           RDRL                '!#REF!</f>
        <v>#REF!</v>
      </c>
      <c r="C132" t="s">
        <v>119</v>
      </c>
      <c r="D132" t="s">
        <v>120</v>
      </c>
      <c r="E132" t="s">
        <v>121</v>
      </c>
      <c r="F132" t="s">
        <v>162</v>
      </c>
      <c r="G132" t="s">
        <v>123</v>
      </c>
    </row>
    <row r="133" spans="1:15" x14ac:dyDescent="0.3">
      <c r="A133" s="10" t="s">
        <v>118</v>
      </c>
    </row>
    <row r="134" spans="1:15" x14ac:dyDescent="0.3">
      <c r="A134" s="10" t="s">
        <v>170</v>
      </c>
    </row>
    <row r="143" spans="1:15" x14ac:dyDescent="0.3">
      <c r="A143" s="10"/>
    </row>
    <row r="144" spans="1:15" x14ac:dyDescent="0.3">
      <c r="A144" s="10"/>
    </row>
  </sheetData>
  <mergeCells count="2">
    <mergeCell ref="P19:R19"/>
    <mergeCell ref="S19:U19"/>
  </mergeCells>
  <hyperlinks>
    <hyperlink ref="A133" r:id="rId1"/>
    <hyperlink ref="A134" r:id="rId2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Z90"/>
  <sheetViews>
    <sheetView workbookViewId="0">
      <selection activeCell="E2" sqref="E2"/>
    </sheetView>
  </sheetViews>
  <sheetFormatPr defaultRowHeight="14.4" x14ac:dyDescent="0.3"/>
  <cols>
    <col min="1" max="1" width="9.6640625" bestFit="1" customWidth="1"/>
    <col min="2" max="2" width="10.6640625" bestFit="1" customWidth="1"/>
    <col min="4" max="4" width="11.5546875" bestFit="1" customWidth="1"/>
    <col min="10" max="10" width="11" bestFit="1" customWidth="1"/>
    <col min="12" max="13" width="10.6640625" bestFit="1" customWidth="1"/>
    <col min="18" max="18" width="10" bestFit="1" customWidth="1"/>
    <col min="19" max="19" width="13.6640625" bestFit="1" customWidth="1"/>
  </cols>
  <sheetData>
    <row r="1" spans="1:26" ht="15" x14ac:dyDescent="0.25">
      <c r="A1" s="9" t="s">
        <v>117</v>
      </c>
      <c r="B1" s="8"/>
      <c r="C1" s="8"/>
      <c r="D1" s="8"/>
      <c r="E1" s="8" t="s">
        <v>324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3" spans="1:26" ht="15" x14ac:dyDescent="0.25">
      <c r="A3" t="str">
        <f>Tabelle!A115</f>
        <v>Anagrafica</v>
      </c>
    </row>
    <row r="4" spans="1:26" ht="15" x14ac:dyDescent="0.25">
      <c r="A4" t="str">
        <f>Tabelle!D116</f>
        <v>Nome_Ospite</v>
      </c>
      <c r="B4" t="str">
        <f>Tabelle!E116</f>
        <v>Cognome_Ospite</v>
      </c>
      <c r="C4" t="str">
        <f>Tabelle!M116</f>
        <v>Matricola</v>
      </c>
      <c r="D4" t="str">
        <f>Tabelle!N116</f>
        <v>Osp_nato_a</v>
      </c>
      <c r="E4" t="str">
        <f>Tabelle!O116</f>
        <v>Osp_nato_il</v>
      </c>
      <c r="F4" t="str">
        <f>Tabelle!P116</f>
        <v>Osp_s</v>
      </c>
      <c r="G4" t="str">
        <f>Tabelle!Q116</f>
        <v>Osp_res</v>
      </c>
      <c r="H4" t="str">
        <f>Tabelle!R116</f>
        <v>Osp_com</v>
      </c>
      <c r="I4" t="str">
        <f>Tabelle!S116</f>
        <v>Osp_prov</v>
      </c>
      <c r="J4" t="str">
        <f>Tabelle!T116</f>
        <v>Osp_mail</v>
      </c>
      <c r="K4" t="str">
        <f>Tabelle!U116</f>
        <v>Osp_tel</v>
      </c>
      <c r="L4" t="str">
        <f>Tabelle!V116</f>
        <v>Osp_CF</v>
      </c>
      <c r="M4" t="str">
        <f>Tabelle!W116</f>
        <v>Osp_ente</v>
      </c>
      <c r="N4" t="str">
        <f>Tabelle!X116</f>
        <v>Osp_ruoloEnte</v>
      </c>
      <c r="O4" t="str">
        <f>Tabelle!A116</f>
        <v>Nome_RDRL</v>
      </c>
      <c r="P4" t="str">
        <f>Tabelle!B116</f>
        <v>dal</v>
      </c>
      <c r="Q4" t="str">
        <f>Tabelle!C116</f>
        <v>al</v>
      </c>
      <c r="R4" t="str">
        <f>Tabelle!F116</f>
        <v>Ruolo</v>
      </c>
      <c r="S4" t="str">
        <f>Tabelle!G116</f>
        <v>Area</v>
      </c>
      <c r="T4" t="str">
        <f>Tabelle!H116</f>
        <v>Struttura</v>
      </c>
      <c r="U4" t="str">
        <f>Tabelle!I116</f>
        <v>Attività</v>
      </c>
      <c r="V4" t="str">
        <f>Tabelle!J116</f>
        <v>Rischi</v>
      </c>
      <c r="W4" t="str">
        <f>Tabelle!K116</f>
        <v>Sost</v>
      </c>
      <c r="X4" t="str">
        <f>Tabelle!L116</f>
        <v>Esp</v>
      </c>
      <c r="Y4" t="str">
        <f>Tabelle!Y116</f>
        <v>Ciclo</v>
      </c>
      <c r="Z4" t="str">
        <f>Tabelle!Z116</f>
        <v>Dottorato_in</v>
      </c>
    </row>
    <row r="5" spans="1:26" ht="15" x14ac:dyDescent="0.25">
      <c r="A5" t="str">
        <f>Tabelle!D117</f>
        <v/>
      </c>
      <c r="B5" t="str">
        <f>Tabelle!E117</f>
        <v/>
      </c>
      <c r="C5" t="str">
        <f>Tabelle!M117</f>
        <v/>
      </c>
      <c r="D5" t="str">
        <f>Tabelle!N117</f>
        <v/>
      </c>
      <c r="E5" s="11" t="str">
        <f>Tabelle!O117</f>
        <v/>
      </c>
      <c r="F5" t="str">
        <f>Tabelle!P117</f>
        <v/>
      </c>
      <c r="G5" t="str">
        <f>Tabelle!Q117</f>
        <v/>
      </c>
      <c r="H5" t="str">
        <f>Tabelle!R117</f>
        <v/>
      </c>
      <c r="I5" t="str">
        <f>Tabelle!S117</f>
        <v/>
      </c>
      <c r="J5" t="str">
        <f>Tabelle!T117</f>
        <v/>
      </c>
      <c r="K5" s="77" t="str">
        <f>Tabelle!U117</f>
        <v/>
      </c>
      <c r="L5" t="str">
        <f>Tabelle!V117</f>
        <v/>
      </c>
      <c r="M5" t="str">
        <f>Tabelle!W117</f>
        <v/>
      </c>
      <c r="N5" t="str">
        <f>Tabelle!X117</f>
        <v/>
      </c>
      <c r="O5" t="str">
        <f>Tabelle!A117</f>
        <v/>
      </c>
      <c r="P5" s="33" t="str">
        <f>Tabelle!B117</f>
        <v/>
      </c>
      <c r="Q5" s="33" t="str">
        <f>Tabelle!C117</f>
        <v/>
      </c>
      <c r="R5" t="str">
        <f>Tabelle!F117</f>
        <v/>
      </c>
      <c r="S5" t="str">
        <f>Tabelle!G117</f>
        <v/>
      </c>
      <c r="T5" t="str">
        <f>Tabelle!H117</f>
        <v/>
      </c>
      <c r="U5" t="str">
        <f>Tabelle!I117</f>
        <v/>
      </c>
      <c r="V5" t="str">
        <f>Tabelle!J117</f>
        <v/>
      </c>
      <c r="W5" t="str">
        <f>Tabelle!K117</f>
        <v/>
      </c>
      <c r="X5" t="str">
        <f>Tabelle!L117</f>
        <v/>
      </c>
      <c r="Y5" t="str">
        <f>Tabelle!Y117</f>
        <v/>
      </c>
      <c r="Z5" t="str">
        <f>Tabelle!Z117</f>
        <v/>
      </c>
    </row>
    <row r="17" spans="1:4" ht="15" x14ac:dyDescent="0.25">
      <c r="A17" t="str">
        <f>Tabelle!A38</f>
        <v/>
      </c>
    </row>
    <row r="18" spans="1:4" ht="15" x14ac:dyDescent="0.25">
      <c r="A18" t="str">
        <f>Tabelle!A34</f>
        <v/>
      </c>
      <c r="B18" t="str">
        <f>Tabelle!A35</f>
        <v/>
      </c>
      <c r="C18" t="str">
        <f>Tabelle!A36</f>
        <v/>
      </c>
      <c r="D18" t="str">
        <f>Tabelle!C22</f>
        <v/>
      </c>
    </row>
    <row r="19" spans="1:4" ht="15" x14ac:dyDescent="0.25">
      <c r="A19" t="str">
        <f>IF(OR(Tabelle!C$19&lt;5,Tabelle!C$19&gt;9),Tabelle!E20,IF(Tabelle!P20="","",Tabelle!P20))</f>
        <v>Nessuna ulteriore opzione</v>
      </c>
      <c r="B19" t="str">
        <f>IF(OR(Tabelle!C$20&lt;5,Tabelle!C$20&gt;9),Tabelle!F20,IF(Tabelle!Q20="","",Tabelle!Q20))</f>
        <v>Nessuna ulteriore opzione</v>
      </c>
      <c r="C19" t="str">
        <f>IF(OR(Tabelle!C$21&lt;5,Tabelle!C$21&gt;9),Tabelle!G20,IF(Tabelle!R20="","",Tabelle!R20))</f>
        <v>Nessuna ulteriore opzione</v>
      </c>
    </row>
    <row r="20" spans="1:4" ht="15" x14ac:dyDescent="0.25">
      <c r="A20" t="str">
        <f>IF(OR(Tabelle!C$19&lt;5,Tabelle!C$19&gt;9),Tabelle!E21,IF(Tabelle!P21="","",Tabelle!P21))</f>
        <v xml:space="preserve"> </v>
      </c>
      <c r="B20" t="str">
        <f>IF(OR(Tabelle!C$20&lt;5,Tabelle!C$20&gt;9),Tabelle!F21,IF(Tabelle!Q21="","",Tabelle!Q21))</f>
        <v xml:space="preserve"> </v>
      </c>
      <c r="C20" t="str">
        <f>IF(OR(Tabelle!C$21&lt;5,Tabelle!C$21&gt;9),Tabelle!G21,IF(Tabelle!R21="","",Tabelle!R21))</f>
        <v xml:space="preserve"> </v>
      </c>
    </row>
    <row r="21" spans="1:4" ht="15" x14ac:dyDescent="0.25">
      <c r="A21" t="str">
        <f>IF(OR(Tabelle!C$19&lt;5,Tabelle!C$19&gt;9),Tabelle!E22,IF(Tabelle!P22="","",Tabelle!P22))</f>
        <v xml:space="preserve"> </v>
      </c>
      <c r="B21" t="str">
        <f>IF(OR(Tabelle!C$20&lt;5,Tabelle!C$20&gt;9),Tabelle!F22,IF(Tabelle!Q22="","",Tabelle!Q22))</f>
        <v xml:space="preserve"> </v>
      </c>
      <c r="C21" t="str">
        <f>IF(OR(Tabelle!C$21&lt;5,Tabelle!C$21&gt;9),Tabelle!G22,IF(Tabelle!R22="","",Tabelle!R22))</f>
        <v xml:space="preserve"> </v>
      </c>
    </row>
    <row r="22" spans="1:4" x14ac:dyDescent="0.3">
      <c r="A22" t="str">
        <f>IF(OR(Tabelle!C$19&lt;5,Tabelle!C$19&gt;9),Tabelle!E23,IF(Tabelle!P23="","",Tabelle!P23))</f>
        <v xml:space="preserve"> </v>
      </c>
      <c r="B22" t="str">
        <f>IF(OR(Tabelle!C$20&lt;5,Tabelle!C$20&gt;9),Tabelle!F23,IF(Tabelle!Q23="","",Tabelle!Q23))</f>
        <v xml:space="preserve"> </v>
      </c>
      <c r="C22" t="str">
        <f>IF(OR(Tabelle!C$21&lt;5,Tabelle!C$21&gt;9),Tabelle!G23,IF(Tabelle!R23="","",Tabelle!R23))</f>
        <v xml:space="preserve"> </v>
      </c>
    </row>
    <row r="23" spans="1:4" x14ac:dyDescent="0.3">
      <c r="A23" t="str">
        <f>IF(OR(Tabelle!C$19&lt;5,Tabelle!C$19&gt;9),Tabelle!E24,IF(Tabelle!P24="","",Tabelle!P24))</f>
        <v xml:space="preserve"> </v>
      </c>
      <c r="B23" t="str">
        <f>IF(OR(Tabelle!C$20&lt;5,Tabelle!C$20&gt;9),Tabelle!F24,IF(Tabelle!Q24="","",Tabelle!Q24))</f>
        <v xml:space="preserve"> </v>
      </c>
      <c r="C23" t="str">
        <f>IF(OR(Tabelle!C$21&lt;5,Tabelle!C$21&gt;9),Tabelle!G24,IF(Tabelle!R24="","",Tabelle!R24))</f>
        <v xml:space="preserve"> </v>
      </c>
    </row>
    <row r="24" spans="1:4" x14ac:dyDescent="0.3">
      <c r="A24" t="str">
        <f>IF(OR(Tabelle!C$19&lt;5,Tabelle!C$19&gt;9),Tabelle!E25,IF(Tabelle!P25="","",Tabelle!P25))</f>
        <v xml:space="preserve"> </v>
      </c>
      <c r="B24" t="str">
        <f>IF(OR(Tabelle!C$20&lt;5,Tabelle!C$20&gt;9),Tabelle!F25,IF(Tabelle!Q25="","",Tabelle!Q25))</f>
        <v xml:space="preserve"> </v>
      </c>
      <c r="C24" t="str">
        <f>IF(OR(Tabelle!C$21&lt;5,Tabelle!C$21&gt;9),Tabelle!G25,IF(Tabelle!R25="","",Tabelle!R25))</f>
        <v xml:space="preserve"> </v>
      </c>
    </row>
    <row r="25" spans="1:4" x14ac:dyDescent="0.3">
      <c r="A25" t="str">
        <f>IF(OR(Tabelle!C$19&lt;5,Tabelle!C$19&gt;9),Tabelle!E26,IF(Tabelle!P26="","",Tabelle!P26))</f>
        <v xml:space="preserve"> </v>
      </c>
      <c r="B25" t="str">
        <f>IF(OR(Tabelle!C$20&lt;5,Tabelle!C$20&gt;9),Tabelle!F26,IF(Tabelle!Q26="","",Tabelle!Q26))</f>
        <v xml:space="preserve"> </v>
      </c>
      <c r="C25" t="str">
        <f>IF(OR(Tabelle!C$21&lt;5,Tabelle!C$21&gt;9),Tabelle!G26,IF(Tabelle!R26="","",Tabelle!R26))</f>
        <v xml:space="preserve"> </v>
      </c>
    </row>
    <row r="26" spans="1:4" x14ac:dyDescent="0.3">
      <c r="A26" t="str">
        <f>IF(OR(Tabelle!C$19&lt;5,Tabelle!C$19&gt;9),Tabelle!E27,IF(Tabelle!P27="","",Tabelle!P27))</f>
        <v xml:space="preserve"> </v>
      </c>
      <c r="B26" t="str">
        <f>IF(OR(Tabelle!C$20&lt;5,Tabelle!C$20&gt;9),Tabelle!F27,IF(Tabelle!Q27="","",Tabelle!Q27))</f>
        <v xml:space="preserve"> </v>
      </c>
      <c r="C26" t="str">
        <f>IF(OR(Tabelle!C$21&lt;5,Tabelle!C$21&gt;9),Tabelle!G27,IF(Tabelle!R27="","",Tabelle!R27))</f>
        <v xml:space="preserve"> </v>
      </c>
    </row>
    <row r="27" spans="1:4" x14ac:dyDescent="0.3">
      <c r="A27" t="str">
        <f>IF(OR(Tabelle!C$19&lt;5,Tabelle!C$19&gt;9),Tabelle!E28,IF(Tabelle!P28="","",Tabelle!P28))</f>
        <v xml:space="preserve"> </v>
      </c>
      <c r="B27" t="str">
        <f>IF(OR(Tabelle!C$20&lt;5,Tabelle!C$20&gt;9),Tabelle!F28,IF(Tabelle!Q28="","",Tabelle!Q28))</f>
        <v xml:space="preserve"> </v>
      </c>
      <c r="C27" t="str">
        <f>IF(OR(Tabelle!C$21&lt;5,Tabelle!C$21&gt;9),Tabelle!G28,IF(Tabelle!R28="","",Tabelle!R28))</f>
        <v xml:space="preserve"> </v>
      </c>
    </row>
    <row r="28" spans="1:4" x14ac:dyDescent="0.3">
      <c r="A28" t="str">
        <f>IF(OR(Tabelle!C$19&lt;5,Tabelle!C$19&gt;9),Tabelle!E29,IF(Tabelle!P29="","",Tabelle!P29))</f>
        <v xml:space="preserve"> </v>
      </c>
      <c r="B28" t="str">
        <f>IF(OR(Tabelle!C$20&lt;5,Tabelle!C$20&gt;9),Tabelle!F29,IF(Tabelle!Q29="","",Tabelle!Q29))</f>
        <v xml:space="preserve"> </v>
      </c>
      <c r="C28" t="str">
        <f>IF(OR(Tabelle!C$21&lt;5,Tabelle!C$21&gt;9),Tabelle!G29,IF(Tabelle!R29="","",Tabelle!R29))</f>
        <v xml:space="preserve"> </v>
      </c>
    </row>
    <row r="29" spans="1:4" x14ac:dyDescent="0.3">
      <c r="A29" t="str">
        <f>IF(OR(Tabelle!C$19&lt;5,Tabelle!C$19&gt;9),Tabelle!E30,IF(Tabelle!P30="","",Tabelle!P30))</f>
        <v xml:space="preserve"> </v>
      </c>
      <c r="B29" t="str">
        <f>IF(OR(Tabelle!C$20&lt;5,Tabelle!C$20&gt;9),Tabelle!F30,IF(Tabelle!Q30="","",Tabelle!Q30))</f>
        <v xml:space="preserve"> </v>
      </c>
      <c r="C29" t="str">
        <f>IF(OR(Tabelle!C$21&lt;5,Tabelle!C$21&gt;9),Tabelle!G30,IF(Tabelle!R30="","",Tabelle!R30))</f>
        <v xml:space="preserve"> </v>
      </c>
    </row>
    <row r="30" spans="1:4" x14ac:dyDescent="0.3">
      <c r="A30" t="str">
        <f>IF(OR(Tabelle!C$19&lt;5,Tabelle!C$19&gt;9),Tabelle!E31,IF(Tabelle!P31="","",Tabelle!P31))</f>
        <v xml:space="preserve"> </v>
      </c>
      <c r="B30" t="str">
        <f>IF(OR(Tabelle!C$20&lt;5,Tabelle!C$20&gt;9),Tabelle!F31,IF(Tabelle!Q31="","",Tabelle!Q31))</f>
        <v xml:space="preserve"> </v>
      </c>
      <c r="C30" t="str">
        <f>IF(OR(Tabelle!C$21&lt;5,Tabelle!C$21&gt;9),Tabelle!G31,IF(Tabelle!R31="","",Tabelle!R31))</f>
        <v xml:space="preserve"> </v>
      </c>
    </row>
    <row r="32" spans="1:4" x14ac:dyDescent="0.3">
      <c r="A32" t="b">
        <f>Tabelle!B41</f>
        <v>0</v>
      </c>
      <c r="C32" t="str">
        <f>IF(A32,"E' richiesta l'abilitazione del badge","")</f>
        <v/>
      </c>
    </row>
    <row r="33" spans="1:3" x14ac:dyDescent="0.3">
      <c r="A33" t="b">
        <f>Tabelle!B42</f>
        <v>0</v>
      </c>
      <c r="C33" t="str">
        <f>IF(A33,"Accesso con possibilità di intervento sull'allarme","")</f>
        <v/>
      </c>
    </row>
    <row r="35" spans="1:3" x14ac:dyDescent="0.3">
      <c r="A35" t="b">
        <f>Tabelle!C50</f>
        <v>0</v>
      </c>
      <c r="C35" t="str">
        <f>IF(A35,"Rumore","")</f>
        <v/>
      </c>
    </row>
    <row r="36" spans="1:3" x14ac:dyDescent="0.3">
      <c r="A36" t="b">
        <f>Tabelle!C51</f>
        <v>0</v>
      </c>
      <c r="C36" t="str">
        <f>IF(A36,"Vibrazioni","")</f>
        <v/>
      </c>
    </row>
    <row r="37" spans="1:3" x14ac:dyDescent="0.3">
      <c r="A37" t="b">
        <f>Tabelle!C52</f>
        <v>0</v>
      </c>
      <c r="C37" t="str">
        <f>IF(A37,"Campi elettromagnetici","")</f>
        <v/>
      </c>
    </row>
    <row r="38" spans="1:3" x14ac:dyDescent="0.3">
      <c r="A38" t="b">
        <f>Tabelle!C53</f>
        <v>0</v>
      </c>
      <c r="C38" t="str">
        <f>IF(A38,"Radiazioni Ottiche Artificiali coerenti (Laser)","")</f>
        <v/>
      </c>
    </row>
    <row r="39" spans="1:3" x14ac:dyDescent="0.3">
      <c r="A39" t="b">
        <f>Tabelle!C54</f>
        <v>0</v>
      </c>
      <c r="C39" t="str">
        <f>IF(A39,"Radiazioni Ottiche Artificiali           non coerenti","")</f>
        <v/>
      </c>
    </row>
    <row r="40" spans="1:3" x14ac:dyDescent="0.3">
      <c r="A40" t="b">
        <f>Tabelle!C55</f>
        <v>0</v>
      </c>
      <c r="C40" t="str">
        <f>IF(A40,"Elettrico/elettromagnetico","")</f>
        <v/>
      </c>
    </row>
    <row r="41" spans="1:3" x14ac:dyDescent="0.3">
      <c r="A41" t="b">
        <f>Tabelle!C56</f>
        <v>0</v>
      </c>
      <c r="C41" t="str">
        <f>IF(A41,"Chimico","")</f>
        <v/>
      </c>
    </row>
    <row r="42" spans="1:3" x14ac:dyDescent="0.3">
      <c r="A42" t="b">
        <f>Tabelle!C57</f>
        <v>0</v>
      </c>
      <c r="C42" t="str">
        <f>IF(A42,"Meccanico","")</f>
        <v/>
      </c>
    </row>
    <row r="43" spans="1:3" x14ac:dyDescent="0.3">
      <c r="A43" t="b">
        <f>Tabelle!C58</f>
        <v>0</v>
      </c>
      <c r="C43" t="str">
        <f>IF(A43,"Videoterminale","")</f>
        <v/>
      </c>
    </row>
    <row r="44" spans="1:3" x14ac:dyDescent="0.3">
      <c r="A44" t="b">
        <f>Tabelle!C59</f>
        <v>0</v>
      </c>
      <c r="C44" t="str">
        <f>IF(A44,"Biomeccanico ed ergonomico","")</f>
        <v/>
      </c>
    </row>
    <row r="45" spans="1:3" x14ac:dyDescent="0.3">
      <c r="A45" t="b">
        <f>Tabelle!C60</f>
        <v>0</v>
      </c>
      <c r="C45" t="str">
        <f>IF(A45,"Atmosfere esplosive","")</f>
        <v/>
      </c>
    </row>
    <row r="46" spans="1:3" x14ac:dyDescent="0.3">
      <c r="A46" t="b">
        <f>Tabelle!C61</f>
        <v>0</v>
      </c>
      <c r="C46" t="str">
        <f>IF(A46,"Attività in esterno","")</f>
        <v/>
      </c>
    </row>
    <row r="49" spans="1:3" x14ac:dyDescent="0.3">
      <c r="A49" t="b">
        <f>Tabelle!C64</f>
        <v>0</v>
      </c>
      <c r="C49" t="str">
        <f>IF(A49,"Chimiche","")</f>
        <v/>
      </c>
    </row>
    <row r="50" spans="1:3" x14ac:dyDescent="0.3">
      <c r="A50" t="b">
        <f>Tabelle!C65</f>
        <v>0</v>
      </c>
      <c r="C50" t="str">
        <f>IF(A50,"Cancerogene","")</f>
        <v/>
      </c>
    </row>
    <row r="51" spans="1:3" x14ac:dyDescent="0.3">
      <c r="A51" t="b">
        <f>Tabelle!C66</f>
        <v>0</v>
      </c>
      <c r="C51" t="str">
        <f>IF(A51,"Biologiche","")</f>
        <v/>
      </c>
    </row>
    <row r="52" spans="1:3" x14ac:dyDescent="0.3">
      <c r="A52" t="b">
        <f>Tabelle!C67</f>
        <v>0</v>
      </c>
      <c r="B52" t="str">
        <f>IF(Tabelle!D67="","",Tabelle!D67)</f>
        <v/>
      </c>
      <c r="C52" t="str">
        <f>IF(B52="","",B52)</f>
        <v/>
      </c>
    </row>
    <row r="54" spans="1:3" x14ac:dyDescent="0.3">
      <c r="A54" t="b">
        <f>Tabelle!C69</f>
        <v>0</v>
      </c>
      <c r="C54" t="str">
        <f>IF(A54,"&gt; 5 ore/giorno","")</f>
        <v/>
      </c>
    </row>
    <row r="55" spans="1:3" x14ac:dyDescent="0.3">
      <c r="A55" t="b">
        <f>Tabelle!C70</f>
        <v>0</v>
      </c>
      <c r="C55" t="str">
        <f>IF(A55,"tra 4 e 5 ore/giorno","")</f>
        <v/>
      </c>
    </row>
    <row r="56" spans="1:3" x14ac:dyDescent="0.3">
      <c r="A56" t="b">
        <f>Tabelle!C71</f>
        <v>0</v>
      </c>
      <c r="C56" t="str">
        <f>IF(A56,"tra 1 e 3 ore/giorno","")</f>
        <v/>
      </c>
    </row>
    <row r="57" spans="1:3" x14ac:dyDescent="0.3">
      <c r="A57" t="b">
        <f>Tabelle!C72</f>
        <v>0</v>
      </c>
      <c r="C57" t="str">
        <f>IF(A57,"&lt; 1 ora/giorno","")</f>
        <v/>
      </c>
    </row>
    <row r="58" spans="1:3" x14ac:dyDescent="0.3">
      <c r="A58" t="b">
        <f>Tabelle!C73</f>
        <v>0</v>
      </c>
      <c r="B58" t="str">
        <f>IF(Tabelle!D73="","",Tabelle!D73)</f>
        <v/>
      </c>
      <c r="C58" t="str">
        <f>IF(A58,"Occasionalmente "&amp;B58,B58)</f>
        <v/>
      </c>
    </row>
    <row r="61" spans="1:3" x14ac:dyDescent="0.3">
      <c r="A61" t="b">
        <f>Tabelle!B87</f>
        <v>0</v>
      </c>
      <c r="C61" t="str">
        <f>IF(A61,"Guanti di protezione","")</f>
        <v/>
      </c>
    </row>
    <row r="62" spans="1:3" x14ac:dyDescent="0.3">
      <c r="A62" t="b">
        <f>Tabelle!B88</f>
        <v>0</v>
      </c>
      <c r="C62" t="str">
        <f>IF(A62,"Mascherina antipolvere","")</f>
        <v/>
      </c>
    </row>
    <row r="63" spans="1:3" x14ac:dyDescent="0.3">
      <c r="A63" t="b">
        <f>Tabelle!B89</f>
        <v>0</v>
      </c>
      <c r="C63" t="str">
        <f>IF(A63,"Occhiali","")</f>
        <v/>
      </c>
    </row>
    <row r="64" spans="1:3" x14ac:dyDescent="0.3">
      <c r="A64" t="b">
        <f>Tabelle!B90</f>
        <v>0</v>
      </c>
      <c r="C64" t="str">
        <f>IF(A64,"Scarpe/stivali di sicurezza","")</f>
        <v/>
      </c>
    </row>
    <row r="65" spans="1:3" x14ac:dyDescent="0.3">
      <c r="A65" t="b">
        <f>Tabelle!B91</f>
        <v>0</v>
      </c>
      <c r="C65" t="str">
        <f>IF(A65,"Cuffie/tappi antirumore","")</f>
        <v/>
      </c>
    </row>
    <row r="66" spans="1:3" x14ac:dyDescent="0.3">
      <c r="A66" t="b">
        <f>Tabelle!B92</f>
        <v>0</v>
      </c>
      <c r="C66" t="str">
        <f>IF(A66,"Camice","")</f>
        <v/>
      </c>
    </row>
    <row r="67" spans="1:3" x14ac:dyDescent="0.3">
      <c r="A67" t="b">
        <f>Tabelle!B93</f>
        <v>0</v>
      </c>
      <c r="C67" t="str">
        <f>IF(A67,"Nessun DPI","")</f>
        <v/>
      </c>
    </row>
    <row r="68" spans="1:3" x14ac:dyDescent="0.3">
      <c r="A68" t="b">
        <f>Tabelle!B94</f>
        <v>0</v>
      </c>
      <c r="B68" t="str">
        <f>IF(Tabelle!C94="","",Tabelle!C94)</f>
        <v/>
      </c>
      <c r="C68" t="str">
        <f>B68</f>
        <v/>
      </c>
    </row>
    <row r="72" spans="1:3" x14ac:dyDescent="0.3">
      <c r="A72">
        <f>'           RDRL                '!E23</f>
        <v>0</v>
      </c>
    </row>
    <row r="73" spans="1:3" x14ac:dyDescent="0.3">
      <c r="A73" t="str">
        <f>Tabelle!A38</f>
        <v/>
      </c>
    </row>
    <row r="75" spans="1:3" x14ac:dyDescent="0.3">
      <c r="A75" t="b">
        <f>Tabelle!B122</f>
        <v>0</v>
      </c>
      <c r="B75" s="11" t="str">
        <f>IF(Tabelle!C122="","",Tabelle!C122)</f>
        <v/>
      </c>
      <c r="C75" t="b">
        <f>Tabelle!D122</f>
        <v>0</v>
      </c>
    </row>
    <row r="76" spans="1:3" x14ac:dyDescent="0.3">
      <c r="A76" t="b">
        <f>Tabelle!B123</f>
        <v>0</v>
      </c>
      <c r="B76" s="11" t="str">
        <f>IF(Tabelle!C123="","",Tabelle!C123)</f>
        <v/>
      </c>
      <c r="C76" t="b">
        <f>Tabelle!D123</f>
        <v>0</v>
      </c>
    </row>
    <row r="77" spans="1:3" x14ac:dyDescent="0.3">
      <c r="A77" t="b">
        <f>Tabelle!B124</f>
        <v>0</v>
      </c>
      <c r="B77" s="11" t="str">
        <f>IF(Tabelle!C124="","",Tabelle!C124)</f>
        <v/>
      </c>
      <c r="C77" t="b">
        <f>Tabelle!D124</f>
        <v>0</v>
      </c>
    </row>
    <row r="78" spans="1:3" x14ac:dyDescent="0.3">
      <c r="A78" t="str">
        <f>IF(Tabelle!B125="","",Tabelle!B125)</f>
        <v/>
      </c>
      <c r="B78" s="11" t="str">
        <f>IF(Tabelle!C125="","",Tabelle!C125)</f>
        <v/>
      </c>
    </row>
    <row r="79" spans="1:3" x14ac:dyDescent="0.3">
      <c r="A79" t="str">
        <f>IF(Tabelle!B126="","",Tabelle!B126)</f>
        <v/>
      </c>
      <c r="B79" s="11" t="str">
        <f>IF(Tabelle!C126="","",Tabelle!C126)</f>
        <v/>
      </c>
    </row>
    <row r="80" spans="1:3" x14ac:dyDescent="0.3">
      <c r="A80" t="str">
        <f>IF(Tabelle!B127="","",Tabelle!B127)</f>
        <v/>
      </c>
      <c r="B80" s="11" t="str">
        <f>IF(Tabelle!C127="","",Tabelle!C127)</f>
        <v/>
      </c>
    </row>
    <row r="81" spans="1:4" x14ac:dyDescent="0.3">
      <c r="B81" s="11"/>
    </row>
    <row r="84" spans="1:4" x14ac:dyDescent="0.3">
      <c r="A84" t="str">
        <f>IF(Tabelle!F122="","",Tabelle!F122)</f>
        <v/>
      </c>
      <c r="B84" t="str">
        <f>IF(Tabelle!G122="","",Tabelle!G122)</f>
        <v/>
      </c>
      <c r="C84" t="str">
        <f>IF(Tabelle!H122="","",Tabelle!H122)</f>
        <v/>
      </c>
      <c r="D84" t="str">
        <f>IF(Tabelle!I122="","",Tabelle!I122)</f>
        <v/>
      </c>
    </row>
    <row r="85" spans="1:4" x14ac:dyDescent="0.3">
      <c r="A85" t="str">
        <f>IF(Tabelle!F123="","",Tabelle!F123)</f>
        <v/>
      </c>
      <c r="B85" t="str">
        <f>IF(Tabelle!G123="","",Tabelle!G123)</f>
        <v/>
      </c>
      <c r="C85" t="str">
        <f>IF(Tabelle!H123="","",Tabelle!H123)</f>
        <v/>
      </c>
      <c r="D85" t="str">
        <f>IF(Tabelle!I123="","",Tabelle!I123)</f>
        <v/>
      </c>
    </row>
    <row r="86" spans="1:4" x14ac:dyDescent="0.3">
      <c r="A86" t="str">
        <f>IF(Tabelle!F124="","",Tabelle!F124)</f>
        <v/>
      </c>
      <c r="B86" t="str">
        <f>IF(Tabelle!G124="","",Tabelle!G124)</f>
        <v/>
      </c>
      <c r="C86" t="str">
        <f>IF(Tabelle!H124="","",Tabelle!H124)</f>
        <v/>
      </c>
      <c r="D86" t="str">
        <f>IF(Tabelle!I124="","",Tabelle!I124)</f>
        <v/>
      </c>
    </row>
    <row r="87" spans="1:4" x14ac:dyDescent="0.3">
      <c r="A87" t="str">
        <f>IF(Tabelle!F125="","",Tabelle!F125)</f>
        <v/>
      </c>
      <c r="B87" t="str">
        <f>IF(Tabelle!G125="","",Tabelle!G125)</f>
        <v/>
      </c>
      <c r="C87" t="str">
        <f>IF(Tabelle!H125="","",Tabelle!H125)</f>
        <v/>
      </c>
      <c r="D87" t="str">
        <f>IF(Tabelle!I125="","",Tabelle!I125)</f>
        <v/>
      </c>
    </row>
    <row r="90" spans="1:4" x14ac:dyDescent="0.3">
      <c r="A90" t="b">
        <f>Tabelle!C110</f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E02EB3B411A44892CF0EFF6BFE6DC7" ma:contentTypeVersion="11" ma:contentTypeDescription="Create a new document." ma:contentTypeScope="" ma:versionID="865a2975f501afdca072ca30d3ed5452">
  <xsd:schema xmlns:xsd="http://www.w3.org/2001/XMLSchema" xmlns:xs="http://www.w3.org/2001/XMLSchema" xmlns:p="http://schemas.microsoft.com/office/2006/metadata/properties" xmlns:ns3="7b99ba14-6474-4c3b-a039-63ffc25c4086" xmlns:ns4="92cae8df-098c-4b25-8979-08a05d916390" targetNamespace="http://schemas.microsoft.com/office/2006/metadata/properties" ma:root="true" ma:fieldsID="ebc66c3a3df486ab883ac4108118b2c2" ns3:_="" ns4:_="">
    <xsd:import namespace="7b99ba14-6474-4c3b-a039-63ffc25c4086"/>
    <xsd:import namespace="92cae8df-098c-4b25-8979-08a05d91639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99ba14-6474-4c3b-a039-63ffc25c40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cae8df-098c-4b25-8979-08a05d91639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E558F8-46DB-4853-BFC2-3C4B3A731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DFB56E-8FB5-40A1-8D67-9DF36984DC3E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7b99ba14-6474-4c3b-a039-63ffc25c4086"/>
    <ds:schemaRef ds:uri="http://purl.org/dc/dcmitype/"/>
    <ds:schemaRef ds:uri="http://purl.org/dc/elements/1.1/"/>
    <ds:schemaRef ds:uri="92cae8df-098c-4b25-8979-08a05d916390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CB1DE37-0AFF-4EB0-9FD5-0A2B0B9BFA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99ba14-6474-4c3b-a039-63ffc25c4086"/>
    <ds:schemaRef ds:uri="92cae8df-098c-4b25-8979-08a05d9163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7</vt:i4>
      </vt:variant>
    </vt:vector>
  </HeadingPairs>
  <TitlesOfParts>
    <vt:vector size="12" baseType="lpstr">
      <vt:lpstr>Menu Principale</vt:lpstr>
      <vt:lpstr>           RDRL                </vt:lpstr>
      <vt:lpstr>Lavoratore - Worker</vt:lpstr>
      <vt:lpstr>Tabelle</vt:lpstr>
      <vt:lpstr>Trasferimento</vt:lpstr>
      <vt:lpstr>Attivita</vt:lpstr>
      <vt:lpstr>Modalita</vt:lpstr>
      <vt:lpstr>Qualifica</vt:lpstr>
      <vt:lpstr>Strutt1</vt:lpstr>
      <vt:lpstr>Strutt2</vt:lpstr>
      <vt:lpstr>Strutt3</vt:lpstr>
      <vt:lpstr>Strutture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Carli</dc:creator>
  <cp:lastModifiedBy>safety</cp:lastModifiedBy>
  <cp:lastPrinted>2018-09-24T11:26:26Z</cp:lastPrinted>
  <dcterms:created xsi:type="dcterms:W3CDTF">2018-03-14T08:26:09Z</dcterms:created>
  <dcterms:modified xsi:type="dcterms:W3CDTF">2019-11-08T14:35:48Z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0x010100C1E02EB3B411A44892CF0EFF6BFE6DC7</vt:lpwstr>
  </property>
</Properties>
</file>